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915" windowHeight="11760" tabRatio="745" activeTab="6"/>
  </bookViews>
  <sheets>
    <sheet name="Engagés" sheetId="1" r:id="rId1"/>
    <sheet name="Poule 1" sheetId="2" r:id="rId2"/>
    <sheet name="Poule 2" sheetId="3" r:id="rId3"/>
    <sheet name="Poule 3" sheetId="4" r:id="rId4"/>
    <sheet name="Poule 4" sheetId="5" r:id="rId5"/>
    <sheet name="Résultats de poule" sheetId="6" r:id="rId6"/>
    <sheet name="Tableau" sheetId="7" r:id="rId7"/>
    <sheet name="Feuil1" sheetId="8" r:id="rId8"/>
  </sheets>
  <definedNames>
    <definedName name="_xlnm._FilterDatabase" localSheetId="0" hidden="1">'Engagés'!$A$5:$F$5</definedName>
  </definedNames>
  <calcPr fullCalcOnLoad="1"/>
</workbook>
</file>

<file path=xl/sharedStrings.xml><?xml version="1.0" encoding="utf-8"?>
<sst xmlns="http://schemas.openxmlformats.org/spreadsheetml/2006/main" count="416" uniqueCount="144">
  <si>
    <t>1er poule 1</t>
  </si>
  <si>
    <t>4ème poule 4</t>
  </si>
  <si>
    <t>1er poule 2</t>
  </si>
  <si>
    <t>4ème poule 3</t>
  </si>
  <si>
    <t>1er poule 4</t>
  </si>
  <si>
    <t>1er poule 3</t>
  </si>
  <si>
    <t>4ème poule 2</t>
  </si>
  <si>
    <t>4ème poule 1</t>
  </si>
  <si>
    <t>2ème poule 3</t>
  </si>
  <si>
    <t>3ème poule 2</t>
  </si>
  <si>
    <t>2ème poule 4</t>
  </si>
  <si>
    <t>3ème poule 1</t>
  </si>
  <si>
    <t>2ème poule 1</t>
  </si>
  <si>
    <t>3ème poule 4</t>
  </si>
  <si>
    <t>1/4 de finale 1</t>
  </si>
  <si>
    <t>1/4 de finale 2</t>
  </si>
  <si>
    <t>1/4 de finale 3</t>
  </si>
  <si>
    <t>1/4 de finale 4</t>
  </si>
  <si>
    <t>Perdant 1/4 de finale 2</t>
  </si>
  <si>
    <t>Perdant 1/4 de finale 1</t>
  </si>
  <si>
    <t>Perdant 1/4 de finale 4</t>
  </si>
  <si>
    <t>Perdant 1/4 de finale 3</t>
  </si>
  <si>
    <t>1/2 finale A</t>
  </si>
  <si>
    <t>1/2 finale B</t>
  </si>
  <si>
    <t>Place de 3ème/4ème</t>
  </si>
  <si>
    <t>1er tour de tableau</t>
  </si>
  <si>
    <t>Tableau principal</t>
  </si>
  <si>
    <t>Vainqueur</t>
  </si>
  <si>
    <t>Poule 1</t>
  </si>
  <si>
    <t>Poule 2</t>
  </si>
  <si>
    <t>Poule 3</t>
  </si>
  <si>
    <t>Poule 4</t>
  </si>
  <si>
    <t>1er</t>
  </si>
  <si>
    <t>2ème</t>
  </si>
  <si>
    <t>3ème</t>
  </si>
  <si>
    <t>4ème</t>
  </si>
  <si>
    <t>TERRAIN N°</t>
  </si>
  <si>
    <t>NOM</t>
  </si>
  <si>
    <t>Prénom</t>
  </si>
  <si>
    <t>Sigle</t>
  </si>
  <si>
    <t>Vict</t>
  </si>
  <si>
    <t>Def</t>
  </si>
  <si>
    <t>Classement</t>
  </si>
  <si>
    <t>CLASSEMENT</t>
  </si>
  <si>
    <t>PRENOM</t>
  </si>
  <si>
    <t>SIGLE</t>
  </si>
  <si>
    <t>POULE 1</t>
  </si>
  <si>
    <t>POULE 2</t>
  </si>
  <si>
    <t>POULE 3</t>
  </si>
  <si>
    <t>POULE 4</t>
  </si>
  <si>
    <t>DATE :</t>
  </si>
  <si>
    <t>LIEU :</t>
  </si>
  <si>
    <t>CATEGORIE :</t>
  </si>
  <si>
    <t>Tête de série</t>
  </si>
  <si>
    <t>ETABLISSEMENT</t>
  </si>
  <si>
    <t>Classement FFB</t>
  </si>
  <si>
    <t>3ème poule 3</t>
  </si>
  <si>
    <t>2ème poule 2</t>
  </si>
  <si>
    <t>5ème</t>
  </si>
  <si>
    <t>7ème</t>
  </si>
  <si>
    <t>9ème</t>
  </si>
  <si>
    <t>13ème</t>
  </si>
  <si>
    <t>Championnat du Comité de Paris BADMINTON</t>
  </si>
  <si>
    <t xml:space="preserve">               BADMINTON </t>
  </si>
  <si>
    <t>Si poule de 4 joueurs alors…</t>
  </si>
  <si>
    <t>Déroulement</t>
  </si>
  <si>
    <t>Joueurs A contre Joueur B</t>
  </si>
  <si>
    <t>Score</t>
  </si>
  <si>
    <t>Match 1</t>
  </si>
  <si>
    <t>Match 2</t>
  </si>
  <si>
    <t>Finale vainqueur Match 1 contre vainqueur Match 2</t>
  </si>
  <si>
    <t>Petite finale entre les deux perdants des matchs 1 et 2</t>
  </si>
  <si>
    <t>Si poule de 3 joueurs alors…</t>
  </si>
  <si>
    <t>Match 3</t>
  </si>
  <si>
    <t>FINALE</t>
  </si>
  <si>
    <t>Place de 5-6</t>
  </si>
  <si>
    <t>Place de 7-8</t>
  </si>
  <si>
    <t>Place de 9 à 12</t>
  </si>
  <si>
    <t>Place de 9-10</t>
  </si>
  <si>
    <t>Place de 11-12</t>
  </si>
  <si>
    <t>Place de 13 à 16</t>
  </si>
  <si>
    <t>Place de 13-14</t>
  </si>
  <si>
    <t>Place de 15-16</t>
  </si>
  <si>
    <t>11ème</t>
  </si>
  <si>
    <t>15ème</t>
  </si>
  <si>
    <t>6ème</t>
  </si>
  <si>
    <t>8ème</t>
  </si>
  <si>
    <t>10ème</t>
  </si>
  <si>
    <t>12ème</t>
  </si>
  <si>
    <t>14ème</t>
  </si>
  <si>
    <t>16ème</t>
  </si>
  <si>
    <t>LA ROCHEFOUCAULD</t>
  </si>
  <si>
    <t>FORFAITS</t>
  </si>
  <si>
    <t>REPECHAGES</t>
  </si>
  <si>
    <t>CATEGORIE</t>
  </si>
  <si>
    <t>MATCHS DE CLASSEMENT</t>
  </si>
  <si>
    <t>POTIER</t>
  </si>
  <si>
    <t>JESSENNE BANET</t>
  </si>
  <si>
    <t>GOUAT</t>
  </si>
  <si>
    <t>SAINT MICHEL DE PICPUS</t>
  </si>
  <si>
    <t>CHU</t>
  </si>
  <si>
    <t>Q</t>
  </si>
  <si>
    <t>CG</t>
  </si>
  <si>
    <t>SAINT MICHEL SAINT MANDE</t>
  </si>
  <si>
    <t>ARTHUR</t>
  </si>
  <si>
    <t>SAINTE ELISABETH</t>
  </si>
  <si>
    <t>AUGUSTIN</t>
  </si>
  <si>
    <t>ALEXANDRE</t>
  </si>
  <si>
    <t>ROMAIN</t>
  </si>
  <si>
    <t>9 fev</t>
  </si>
  <si>
    <t>LR</t>
  </si>
  <si>
    <t>ARRIBART</t>
  </si>
  <si>
    <t>75-4-ELIP</t>
  </si>
  <si>
    <t>DROIN</t>
  </si>
  <si>
    <t>FRANCART</t>
  </si>
  <si>
    <t>CHRISTIAN</t>
  </si>
  <si>
    <t>JARREGA MERAYO DRUHET</t>
  </si>
  <si>
    <t>KHAYAT</t>
  </si>
  <si>
    <t>RAPHAEL</t>
  </si>
  <si>
    <t>TOMBAREL</t>
  </si>
  <si>
    <t>NICOLAS</t>
  </si>
  <si>
    <t>ARTAUD</t>
  </si>
  <si>
    <t>THEOPHILE</t>
  </si>
  <si>
    <t>75-4-LRPA</t>
  </si>
  <si>
    <t>GRUND</t>
  </si>
  <si>
    <t>GEOFFROY</t>
  </si>
  <si>
    <t>LE BOURHIS</t>
  </si>
  <si>
    <t>GONZAGUE</t>
  </si>
  <si>
    <t>LHUERRE</t>
  </si>
  <si>
    <t>TRISTAN</t>
  </si>
  <si>
    <t>HAIDAR</t>
  </si>
  <si>
    <t>75-4-SMPP</t>
  </si>
  <si>
    <t>MEPAS</t>
  </si>
  <si>
    <t>GAETAN</t>
  </si>
  <si>
    <t>RAMADE</t>
  </si>
  <si>
    <t>TIMOTHEE</t>
  </si>
  <si>
    <t>WEI</t>
  </si>
  <si>
    <t>NOE</t>
  </si>
  <si>
    <t>SAVARIMUTHU</t>
  </si>
  <si>
    <t>DULNAKA SANDES</t>
  </si>
  <si>
    <t>94-4-SMSM</t>
  </si>
  <si>
    <t>MIELCZAREK</t>
  </si>
  <si>
    <t>V</t>
  </si>
  <si>
    <t>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</si>
</sst>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sz val="14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Arial"/>
      <family val="2"/>
    </font>
    <font>
      <b/>
      <sz val="1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Arial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/>
      <right style="thick"/>
      <top/>
      <bottom/>
    </border>
    <border>
      <left/>
      <right style="thick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 style="thick"/>
      <bottom/>
    </border>
    <border>
      <left/>
      <right/>
      <top style="thick"/>
      <bottom style="thin"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ck"/>
      <right style="thick"/>
      <top style="thick"/>
      <bottom style="thick"/>
    </border>
    <border>
      <left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/>
    </xf>
    <xf numFmtId="0" fontId="62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62" fillId="39" borderId="11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60" fillId="34" borderId="28" xfId="0" applyFont="1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60" fillId="34" borderId="30" xfId="0" applyFont="1" applyFill="1" applyBorder="1" applyAlignment="1" applyProtection="1">
      <alignment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 applyProtection="1">
      <alignment horizontal="center" vertical="center"/>
      <protection locked="0"/>
    </xf>
    <xf numFmtId="0" fontId="0" fillId="38" borderId="32" xfId="0" applyFill="1" applyBorder="1" applyAlignment="1" applyProtection="1">
      <alignment horizontal="center" vertical="center"/>
      <protection locked="0"/>
    </xf>
    <xf numFmtId="0" fontId="0" fillId="38" borderId="28" xfId="0" applyFill="1" applyBorder="1" applyAlignment="1" applyProtection="1">
      <alignment vertical="center"/>
      <protection locked="0"/>
    </xf>
    <xf numFmtId="0" fontId="0" fillId="38" borderId="33" xfId="0" applyFill="1" applyBorder="1" applyAlignment="1" applyProtection="1">
      <alignment horizontal="center" vertical="center"/>
      <protection locked="0"/>
    </xf>
    <xf numFmtId="0" fontId="0" fillId="38" borderId="34" xfId="0" applyFill="1" applyBorder="1" applyAlignment="1" applyProtection="1">
      <alignment horizontal="center" vertical="center"/>
      <protection locked="0"/>
    </xf>
    <xf numFmtId="0" fontId="0" fillId="38" borderId="3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66" fillId="40" borderId="11" xfId="0" applyFont="1" applyFill="1" applyBorder="1" applyAlignment="1" applyProtection="1">
      <alignment horizontal="center" vertical="center"/>
      <protection locked="0"/>
    </xf>
    <xf numFmtId="0" fontId="7" fillId="4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 applyProtection="1">
      <alignment/>
      <protection locked="0"/>
    </xf>
    <xf numFmtId="0" fontId="0" fillId="34" borderId="10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38" borderId="36" xfId="0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0" xfId="0" applyFill="1" applyBorder="1" applyAlignment="1">
      <alignment vertical="center"/>
    </xf>
    <xf numFmtId="0" fontId="0" fillId="37" borderId="32" xfId="0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42" borderId="39" xfId="0" applyFill="1" applyBorder="1" applyAlignment="1">
      <alignment horizontal="center" vertical="center"/>
    </xf>
    <xf numFmtId="0" fontId="6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29" xfId="0" applyFill="1" applyBorder="1" applyAlignment="1" applyProtection="1">
      <alignment horizontal="center" vertical="center"/>
      <protection locked="0"/>
    </xf>
    <xf numFmtId="0" fontId="0" fillId="18" borderId="30" xfId="0" applyFill="1" applyBorder="1" applyAlignment="1" applyProtection="1">
      <alignment horizontal="center" vertical="center"/>
      <protection locked="0"/>
    </xf>
    <xf numFmtId="0" fontId="0" fillId="18" borderId="31" xfId="0" applyFill="1" applyBorder="1" applyAlignment="1" applyProtection="1">
      <alignment horizontal="center" vertical="center"/>
      <protection locked="0"/>
    </xf>
    <xf numFmtId="0" fontId="0" fillId="38" borderId="40" xfId="0" applyFill="1" applyBorder="1" applyAlignment="1">
      <alignment horizontal="center" vertical="center"/>
    </xf>
    <xf numFmtId="0" fontId="0" fillId="38" borderId="41" xfId="0" applyFill="1" applyBorder="1" applyAlignment="1" applyProtection="1">
      <alignment vertical="center"/>
      <protection locked="0"/>
    </xf>
    <xf numFmtId="0" fontId="0" fillId="38" borderId="42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18" borderId="40" xfId="0" applyFill="1" applyBorder="1" applyAlignment="1">
      <alignment horizontal="center" vertical="center"/>
    </xf>
    <xf numFmtId="0" fontId="0" fillId="18" borderId="40" xfId="0" applyFill="1" applyBorder="1" applyAlignment="1" applyProtection="1">
      <alignment horizontal="center" vertical="center"/>
      <protection locked="0"/>
    </xf>
    <xf numFmtId="0" fontId="0" fillId="18" borderId="40" xfId="0" applyFill="1" applyBorder="1" applyAlignment="1">
      <alignment horizontal="left" vertical="center"/>
    </xf>
    <xf numFmtId="0" fontId="0" fillId="18" borderId="42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0" xfId="0" applyFill="1" applyBorder="1" applyAlignment="1">
      <alignment horizontal="left" vertical="center"/>
    </xf>
    <xf numFmtId="0" fontId="0" fillId="18" borderId="20" xfId="0" applyFill="1" applyBorder="1" applyAlignment="1">
      <alignment horizontal="center" vertical="center"/>
    </xf>
    <xf numFmtId="0" fontId="0" fillId="18" borderId="43" xfId="0" applyFill="1" applyBorder="1" applyAlignment="1">
      <alignment horizontal="center" vertical="center"/>
    </xf>
    <xf numFmtId="0" fontId="0" fillId="18" borderId="0" xfId="0" applyFill="1" applyBorder="1" applyAlignment="1" applyProtection="1">
      <alignment horizontal="center" vertical="center"/>
      <protection locked="0"/>
    </xf>
    <xf numFmtId="0" fontId="0" fillId="18" borderId="44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0" fillId="42" borderId="45" xfId="0" applyFill="1" applyBorder="1" applyAlignment="1">
      <alignment horizontal="center" vertical="center"/>
    </xf>
    <xf numFmtId="0" fontId="0" fillId="42" borderId="43" xfId="0" applyFill="1" applyBorder="1" applyAlignment="1">
      <alignment horizontal="center" vertical="center"/>
    </xf>
    <xf numFmtId="0" fontId="0" fillId="42" borderId="46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8" borderId="33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4" fillId="0" borderId="47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30" fillId="35" borderId="47" xfId="0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65" fillId="35" borderId="48" xfId="0" applyFont="1" applyFill="1" applyBorder="1" applyAlignment="1">
      <alignment horizontal="center" vertical="center" wrapText="1"/>
    </xf>
    <xf numFmtId="0" fontId="30" fillId="34" borderId="49" xfId="0" applyFont="1" applyFill="1" applyBorder="1" applyAlignment="1">
      <alignment horizontal="center" vertical="center" wrapText="1"/>
    </xf>
    <xf numFmtId="0" fontId="30" fillId="34" borderId="50" xfId="0" applyFont="1" applyFill="1" applyBorder="1" applyAlignment="1">
      <alignment horizontal="center" vertical="center" wrapText="1"/>
    </xf>
    <xf numFmtId="0" fontId="65" fillId="34" borderId="51" xfId="0" applyFont="1" applyFill="1" applyBorder="1" applyAlignment="1">
      <alignment horizontal="center" vertical="center" wrapText="1"/>
    </xf>
    <xf numFmtId="0" fontId="30" fillId="38" borderId="49" xfId="0" applyFont="1" applyFill="1" applyBorder="1" applyAlignment="1">
      <alignment horizontal="center" vertical="center" wrapText="1"/>
    </xf>
    <xf numFmtId="0" fontId="30" fillId="38" borderId="50" xfId="0" applyFont="1" applyFill="1" applyBorder="1" applyAlignment="1">
      <alignment horizontal="center" vertical="center" wrapText="1"/>
    </xf>
    <xf numFmtId="0" fontId="65" fillId="38" borderId="51" xfId="0" applyFont="1" applyFill="1" applyBorder="1" applyAlignment="1">
      <alignment horizontal="center" vertical="center" wrapText="1"/>
    </xf>
    <xf numFmtId="0" fontId="30" fillId="18" borderId="49" xfId="0" applyFont="1" applyFill="1" applyBorder="1" applyAlignment="1">
      <alignment horizontal="center" vertical="center" wrapText="1"/>
    </xf>
    <xf numFmtId="0" fontId="30" fillId="18" borderId="50" xfId="0" applyFont="1" applyFill="1" applyBorder="1" applyAlignment="1">
      <alignment horizontal="center" vertical="center" wrapText="1"/>
    </xf>
    <xf numFmtId="0" fontId="65" fillId="18" borderId="51" xfId="0" applyFont="1" applyFill="1" applyBorder="1" applyAlignment="1">
      <alignment horizontal="center" vertical="center" wrapText="1"/>
    </xf>
    <xf numFmtId="0" fontId="34" fillId="34" borderId="52" xfId="0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 wrapText="1"/>
    </xf>
    <xf numFmtId="0" fontId="34" fillId="35" borderId="52" xfId="0" applyFont="1" applyFill="1" applyBorder="1" applyAlignment="1">
      <alignment horizontal="center" vertical="center" wrapText="1"/>
    </xf>
    <xf numFmtId="0" fontId="0" fillId="35" borderId="52" xfId="0" applyFont="1" applyFill="1" applyBorder="1" applyAlignment="1">
      <alignment horizontal="center" vertical="center" wrapText="1"/>
    </xf>
    <xf numFmtId="0" fontId="34" fillId="38" borderId="52" xfId="0" applyFont="1" applyFill="1" applyBorder="1" applyAlignment="1">
      <alignment horizontal="center" vertical="center" wrapText="1"/>
    </xf>
    <xf numFmtId="0" fontId="0" fillId="38" borderId="52" xfId="0" applyFont="1" applyFill="1" applyBorder="1" applyAlignment="1">
      <alignment horizontal="center" vertical="center" wrapText="1"/>
    </xf>
    <xf numFmtId="0" fontId="34" fillId="18" borderId="52" xfId="0" applyFont="1" applyFill="1" applyBorder="1" applyAlignment="1">
      <alignment horizontal="center" vertical="center" wrapText="1"/>
    </xf>
    <xf numFmtId="0" fontId="0" fillId="18" borderId="52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40" borderId="11" xfId="0" applyFont="1" applyFill="1" applyBorder="1" applyAlignment="1" applyProtection="1">
      <alignment horizontal="center" vertical="center"/>
      <protection locked="0"/>
    </xf>
    <xf numFmtId="0" fontId="36" fillId="35" borderId="52" xfId="0" applyFont="1" applyFill="1" applyBorder="1" applyAlignment="1">
      <alignment horizontal="center" vertical="center" wrapText="1"/>
    </xf>
    <xf numFmtId="0" fontId="36" fillId="34" borderId="52" xfId="0" applyFont="1" applyFill="1" applyBorder="1" applyAlignment="1">
      <alignment horizontal="center" vertical="center" wrapText="1"/>
    </xf>
    <xf numFmtId="0" fontId="36" fillId="38" borderId="52" xfId="0" applyFont="1" applyFill="1" applyBorder="1" applyAlignment="1">
      <alignment horizontal="center" vertical="center" wrapText="1"/>
    </xf>
    <xf numFmtId="0" fontId="36" fillId="18" borderId="52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9" fillId="0" borderId="0" xfId="0" applyFont="1" applyAlignment="1" applyProtection="1">
      <alignment/>
      <protection locked="0"/>
    </xf>
    <xf numFmtId="0" fontId="69" fillId="0" borderId="11" xfId="0" applyFont="1" applyFill="1" applyBorder="1" applyAlignment="1">
      <alignment horizontal="center" vertical="center"/>
    </xf>
    <xf numFmtId="0" fontId="67" fillId="43" borderId="11" xfId="0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34" fillId="34" borderId="52" xfId="0" applyFont="1" applyFill="1" applyBorder="1" applyAlignment="1">
      <alignment horizontal="center" vertical="center" wrapText="1"/>
    </xf>
    <xf numFmtId="0" fontId="34" fillId="38" borderId="52" xfId="0" applyFont="1" applyFill="1" applyBorder="1" applyAlignment="1">
      <alignment horizontal="center" vertical="center" wrapText="1"/>
    </xf>
    <xf numFmtId="0" fontId="34" fillId="18" borderId="52" xfId="0" applyFont="1" applyFill="1" applyBorder="1" applyAlignment="1">
      <alignment horizontal="center" vertical="center" wrapText="1"/>
    </xf>
    <xf numFmtId="0" fontId="70" fillId="0" borderId="32" xfId="0" applyFont="1" applyBorder="1" applyAlignment="1" applyProtection="1">
      <alignment horizontal="center"/>
      <protection locked="0"/>
    </xf>
    <xf numFmtId="0" fontId="70" fillId="0" borderId="53" xfId="0" applyFont="1" applyBorder="1" applyAlignment="1" applyProtection="1">
      <alignment horizontal="center"/>
      <protection locked="0"/>
    </xf>
    <xf numFmtId="0" fontId="70" fillId="0" borderId="10" xfId="0" applyFont="1" applyBorder="1" applyAlignment="1" applyProtection="1">
      <alignment horizontal="center"/>
      <protection locked="0"/>
    </xf>
    <xf numFmtId="0" fontId="71" fillId="35" borderId="34" xfId="0" applyFont="1" applyFill="1" applyBorder="1" applyAlignment="1">
      <alignment horizontal="center" vertical="center" wrapText="1"/>
    </xf>
    <xf numFmtId="0" fontId="71" fillId="35" borderId="36" xfId="0" applyFont="1" applyFill="1" applyBorder="1" applyAlignment="1">
      <alignment horizontal="center" vertical="center" wrapText="1"/>
    </xf>
    <xf numFmtId="0" fontId="71" fillId="35" borderId="29" xfId="0" applyFont="1" applyFill="1" applyBorder="1" applyAlignment="1">
      <alignment horizontal="center" vertical="center" wrapText="1"/>
    </xf>
    <xf numFmtId="0" fontId="71" fillId="35" borderId="33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71" fillId="35" borderId="30" xfId="0" applyFont="1" applyFill="1" applyBorder="1" applyAlignment="1">
      <alignment horizontal="center" vertical="center" wrapText="1"/>
    </xf>
    <xf numFmtId="0" fontId="71" fillId="35" borderId="35" xfId="0" applyFont="1" applyFill="1" applyBorder="1" applyAlignment="1">
      <alignment horizontal="center" vertical="center" wrapText="1"/>
    </xf>
    <xf numFmtId="0" fontId="71" fillId="35" borderId="28" xfId="0" applyFont="1" applyFill="1" applyBorder="1" applyAlignment="1">
      <alignment horizontal="center" vertical="center" wrapText="1"/>
    </xf>
    <xf numFmtId="0" fontId="71" fillId="35" borderId="31" xfId="0" applyFont="1" applyFill="1" applyBorder="1" applyAlignment="1">
      <alignment horizontal="center" vertical="center" wrapText="1"/>
    </xf>
    <xf numFmtId="16" fontId="6" fillId="35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34" fillId="35" borderId="5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1" fillId="0" borderId="60" xfId="0" applyFont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41" fillId="0" borderId="63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0" fontId="60" fillId="34" borderId="28" xfId="0" applyFont="1" applyFill="1" applyBorder="1" applyAlignment="1">
      <alignment horizontal="center" vertical="center"/>
    </xf>
    <xf numFmtId="0" fontId="72" fillId="44" borderId="52" xfId="0" applyFont="1" applyFill="1" applyBorder="1" applyAlignment="1">
      <alignment horizontal="center" vertical="center"/>
    </xf>
    <xf numFmtId="0" fontId="72" fillId="44" borderId="37" xfId="0" applyFont="1" applyFill="1" applyBorder="1" applyAlignment="1">
      <alignment horizontal="center" vertical="center"/>
    </xf>
    <xf numFmtId="0" fontId="60" fillId="44" borderId="52" xfId="0" applyFont="1" applyFill="1" applyBorder="1" applyAlignment="1">
      <alignment horizontal="center" vertical="center"/>
    </xf>
    <xf numFmtId="0" fontId="73" fillId="17" borderId="45" xfId="0" applyFont="1" applyFill="1" applyBorder="1" applyAlignment="1">
      <alignment horizontal="center" vertical="center"/>
    </xf>
    <xf numFmtId="0" fontId="0" fillId="17" borderId="40" xfId="0" applyFill="1" applyBorder="1" applyAlignment="1">
      <alignment horizontal="center" vertical="center"/>
    </xf>
    <xf numFmtId="0" fontId="0" fillId="17" borderId="42" xfId="0" applyFill="1" applyBorder="1" applyAlignment="1">
      <alignment horizontal="center" vertical="center"/>
    </xf>
    <xf numFmtId="0" fontId="0" fillId="17" borderId="44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4" fillId="38" borderId="28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0" fontId="74" fillId="34" borderId="65" xfId="0" applyFont="1" applyFill="1" applyBorder="1" applyAlignment="1">
      <alignment horizontal="center" vertical="center"/>
    </xf>
    <xf numFmtId="0" fontId="74" fillId="34" borderId="66" xfId="0" applyFont="1" applyFill="1" applyBorder="1" applyAlignment="1">
      <alignment horizontal="center" vertical="center"/>
    </xf>
    <xf numFmtId="0" fontId="74" fillId="34" borderId="46" xfId="0" applyFont="1" applyFill="1" applyBorder="1" applyAlignment="1">
      <alignment horizontal="center" vertical="center"/>
    </xf>
    <xf numFmtId="0" fontId="60" fillId="34" borderId="67" xfId="0" applyFont="1" applyFill="1" applyBorder="1" applyAlignment="1">
      <alignment horizontal="center" vertical="center"/>
    </xf>
    <xf numFmtId="0" fontId="74" fillId="38" borderId="65" xfId="0" applyFont="1" applyFill="1" applyBorder="1" applyAlignment="1">
      <alignment horizontal="center" vertical="center"/>
    </xf>
    <xf numFmtId="0" fontId="64" fillId="38" borderId="41" xfId="0" applyFont="1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5" borderId="11" xfId="0" applyFill="1" applyBorder="1" applyAlignment="1" applyProtection="1">
      <alignment horizontal="center" vertical="center"/>
      <protection locked="0"/>
    </xf>
    <xf numFmtId="0" fontId="0" fillId="45" borderId="13" xfId="0" applyFill="1" applyBorder="1" applyAlignment="1">
      <alignment horizontal="center" vertical="center"/>
    </xf>
    <xf numFmtId="0" fontId="0" fillId="45" borderId="14" xfId="0" applyFill="1" applyBorder="1" applyAlignment="1">
      <alignment horizontal="center" vertical="center"/>
    </xf>
    <xf numFmtId="0" fontId="0" fillId="45" borderId="10" xfId="0" applyFill="1" applyBorder="1" applyAlignment="1" applyProtection="1">
      <alignment horizontal="center" vertical="center"/>
      <protection locked="0"/>
    </xf>
    <xf numFmtId="0" fontId="0" fillId="45" borderId="14" xfId="0" applyFill="1" applyBorder="1" applyAlignment="1" applyProtection="1">
      <alignment horizontal="center" vertical="center"/>
      <protection locked="0"/>
    </xf>
    <xf numFmtId="0" fontId="0" fillId="45" borderId="10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13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15.emf" /><Relationship Id="rId9" Type="http://schemas.openxmlformats.org/officeDocument/2006/relationships/image" Target="../media/image24.emf" /><Relationship Id="rId10" Type="http://schemas.openxmlformats.org/officeDocument/2006/relationships/image" Target="../media/image11.emf" /><Relationship Id="rId11" Type="http://schemas.openxmlformats.org/officeDocument/2006/relationships/image" Target="../media/image16.emf" /><Relationship Id="rId12" Type="http://schemas.openxmlformats.org/officeDocument/2006/relationships/image" Target="../media/image20.emf" /><Relationship Id="rId13" Type="http://schemas.openxmlformats.org/officeDocument/2006/relationships/image" Target="../media/image18.emf" /><Relationship Id="rId14" Type="http://schemas.openxmlformats.org/officeDocument/2006/relationships/image" Target="../media/image34.emf" /><Relationship Id="rId15" Type="http://schemas.openxmlformats.org/officeDocument/2006/relationships/image" Target="../media/image37.emf" /><Relationship Id="rId16" Type="http://schemas.openxmlformats.org/officeDocument/2006/relationships/image" Target="../media/image12.emf" /><Relationship Id="rId17" Type="http://schemas.openxmlformats.org/officeDocument/2006/relationships/image" Target="../media/image22.emf" /><Relationship Id="rId18" Type="http://schemas.openxmlformats.org/officeDocument/2006/relationships/image" Target="../media/image23.emf" /><Relationship Id="rId19" Type="http://schemas.openxmlformats.org/officeDocument/2006/relationships/image" Target="../media/image14.emf" /><Relationship Id="rId20" Type="http://schemas.openxmlformats.org/officeDocument/2006/relationships/image" Target="../media/image17.emf" /><Relationship Id="rId21" Type="http://schemas.openxmlformats.org/officeDocument/2006/relationships/image" Target="../media/image21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30.emf" /><Relationship Id="rId25" Type="http://schemas.openxmlformats.org/officeDocument/2006/relationships/image" Target="../media/image36.emf" /><Relationship Id="rId26" Type="http://schemas.openxmlformats.org/officeDocument/2006/relationships/image" Target="../media/image35.emf" /><Relationship Id="rId27" Type="http://schemas.openxmlformats.org/officeDocument/2006/relationships/image" Target="../media/image10.emf" /><Relationship Id="rId28" Type="http://schemas.openxmlformats.org/officeDocument/2006/relationships/image" Target="../media/image3.emf" /><Relationship Id="rId29" Type="http://schemas.openxmlformats.org/officeDocument/2006/relationships/image" Target="../media/image28.emf" /><Relationship Id="rId30" Type="http://schemas.openxmlformats.org/officeDocument/2006/relationships/image" Target="../media/image29.emf" /><Relationship Id="rId31" Type="http://schemas.openxmlformats.org/officeDocument/2006/relationships/image" Target="../media/image9.emf" /><Relationship Id="rId32" Type="http://schemas.openxmlformats.org/officeDocument/2006/relationships/image" Target="../media/image2.emf" /><Relationship Id="rId33" Type="http://schemas.openxmlformats.org/officeDocument/2006/relationships/image" Target="../media/image27.emf" /><Relationship Id="rId34" Type="http://schemas.openxmlformats.org/officeDocument/2006/relationships/image" Target="../media/image33.emf" /><Relationship Id="rId35" Type="http://schemas.openxmlformats.org/officeDocument/2006/relationships/image" Target="../media/image32.emf" /><Relationship Id="rId36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38100</xdr:rowOff>
    </xdr:from>
    <xdr:to>
      <xdr:col>6</xdr:col>
      <xdr:colOff>752475</xdr:colOff>
      <xdr:row>1</xdr:row>
      <xdr:rowOff>323850</xdr:rowOff>
    </xdr:to>
    <xdr:pic>
      <xdr:nvPicPr>
        <xdr:cNvPr id="1" name="Image 1" descr="LOGO UGSEL COMITE DE PAR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810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19050</xdr:rowOff>
    </xdr:from>
    <xdr:to>
      <xdr:col>6</xdr:col>
      <xdr:colOff>781050</xdr:colOff>
      <xdr:row>1</xdr:row>
      <xdr:rowOff>323850</xdr:rowOff>
    </xdr:to>
    <xdr:pic>
      <xdr:nvPicPr>
        <xdr:cNvPr id="1" name="Image 1" descr="LOGO UGSEL COMITE DE PAR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9050"/>
          <a:ext cx="1504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6</xdr:col>
      <xdr:colOff>790575</xdr:colOff>
      <xdr:row>1</xdr:row>
      <xdr:rowOff>304800</xdr:rowOff>
    </xdr:to>
    <xdr:pic>
      <xdr:nvPicPr>
        <xdr:cNvPr id="1" name="Image 1" descr="LOGO UGSEL COMITE DE PAR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0"/>
          <a:ext cx="1666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6</xdr:col>
      <xdr:colOff>809625</xdr:colOff>
      <xdr:row>1</xdr:row>
      <xdr:rowOff>304800</xdr:rowOff>
    </xdr:to>
    <xdr:pic>
      <xdr:nvPicPr>
        <xdr:cNvPr id="1" name="Image 1" descr="LOGO UGSEL COMITE DE PARI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0"/>
          <a:ext cx="1685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2</xdr:row>
      <xdr:rowOff>180975</xdr:rowOff>
    </xdr:from>
    <xdr:to>
      <xdr:col>15</xdr:col>
      <xdr:colOff>247650</xdr:colOff>
      <xdr:row>4</xdr:row>
      <xdr:rowOff>9525</xdr:rowOff>
    </xdr:to>
    <xdr:sp macro="[0]!Feuil3.Macro1">
      <xdr:nvSpPr>
        <xdr:cNvPr id="1" name="Rectangle 34"/>
        <xdr:cNvSpPr>
          <a:spLocks/>
        </xdr:cNvSpPr>
      </xdr:nvSpPr>
      <xdr:spPr>
        <a:xfrm>
          <a:off x="8181975" y="638175"/>
          <a:ext cx="257175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19050</xdr:rowOff>
    </xdr:to>
    <xdr:sp macro="[0]!Feuil3.Macro2">
      <xdr:nvSpPr>
        <xdr:cNvPr id="2" name="Rectangle 34"/>
        <xdr:cNvSpPr>
          <a:spLocks/>
        </xdr:cNvSpPr>
      </xdr:nvSpPr>
      <xdr:spPr>
        <a:xfrm>
          <a:off x="8191500" y="838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19050</xdr:rowOff>
    </xdr:to>
    <xdr:sp macro="[0]!Feuil3.Macro3">
      <xdr:nvSpPr>
        <xdr:cNvPr id="3" name="Rectangle 34"/>
        <xdr:cNvSpPr>
          <a:spLocks/>
        </xdr:cNvSpPr>
      </xdr:nvSpPr>
      <xdr:spPr>
        <a:xfrm>
          <a:off x="8191500" y="1219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7</xdr:row>
      <xdr:rowOff>0</xdr:rowOff>
    </xdr:from>
    <xdr:to>
      <xdr:col>16</xdr:col>
      <xdr:colOff>0</xdr:colOff>
      <xdr:row>8</xdr:row>
      <xdr:rowOff>19050</xdr:rowOff>
    </xdr:to>
    <xdr:sp macro="[0]!Feuil3.Macro4">
      <xdr:nvSpPr>
        <xdr:cNvPr id="4" name="Rectangle 34"/>
        <xdr:cNvSpPr>
          <a:spLocks/>
        </xdr:cNvSpPr>
      </xdr:nvSpPr>
      <xdr:spPr>
        <a:xfrm>
          <a:off x="8191500" y="1409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19050</xdr:rowOff>
    </xdr:to>
    <xdr:sp macro="[0]!Feuil3.Macro5">
      <xdr:nvSpPr>
        <xdr:cNvPr id="5" name="Rectangle 34"/>
        <xdr:cNvSpPr>
          <a:spLocks/>
        </xdr:cNvSpPr>
      </xdr:nvSpPr>
      <xdr:spPr>
        <a:xfrm>
          <a:off x="8191500" y="1981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11</xdr:row>
      <xdr:rowOff>9525</xdr:rowOff>
    </xdr:from>
    <xdr:to>
      <xdr:col>16</xdr:col>
      <xdr:colOff>9525</xdr:colOff>
      <xdr:row>12</xdr:row>
      <xdr:rowOff>28575</xdr:rowOff>
    </xdr:to>
    <xdr:sp macro="[0]!Feuil3.Macro6">
      <xdr:nvSpPr>
        <xdr:cNvPr id="6" name="Rectangle 34"/>
        <xdr:cNvSpPr>
          <a:spLocks/>
        </xdr:cNvSpPr>
      </xdr:nvSpPr>
      <xdr:spPr>
        <a:xfrm>
          <a:off x="8201025" y="2181225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13</xdr:row>
      <xdr:rowOff>9525</xdr:rowOff>
    </xdr:from>
    <xdr:to>
      <xdr:col>16</xdr:col>
      <xdr:colOff>9525</xdr:colOff>
      <xdr:row>14</xdr:row>
      <xdr:rowOff>28575</xdr:rowOff>
    </xdr:to>
    <xdr:sp macro="[0]!Feuil3.Macro7">
      <xdr:nvSpPr>
        <xdr:cNvPr id="7" name="Rectangle 34"/>
        <xdr:cNvSpPr>
          <a:spLocks/>
        </xdr:cNvSpPr>
      </xdr:nvSpPr>
      <xdr:spPr>
        <a:xfrm>
          <a:off x="8201025" y="2562225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14</xdr:row>
      <xdr:rowOff>9525</xdr:rowOff>
    </xdr:from>
    <xdr:to>
      <xdr:col>16</xdr:col>
      <xdr:colOff>9525</xdr:colOff>
      <xdr:row>15</xdr:row>
      <xdr:rowOff>28575</xdr:rowOff>
    </xdr:to>
    <xdr:sp macro="[0]!Feuil3.Macro8">
      <xdr:nvSpPr>
        <xdr:cNvPr id="8" name="Rectangle 34"/>
        <xdr:cNvSpPr>
          <a:spLocks/>
        </xdr:cNvSpPr>
      </xdr:nvSpPr>
      <xdr:spPr>
        <a:xfrm>
          <a:off x="8201025" y="2752725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18</xdr:row>
      <xdr:rowOff>0</xdr:rowOff>
    </xdr:from>
    <xdr:to>
      <xdr:col>16</xdr:col>
      <xdr:colOff>0</xdr:colOff>
      <xdr:row>19</xdr:row>
      <xdr:rowOff>19050</xdr:rowOff>
    </xdr:to>
    <xdr:sp macro="[0]!Feuil3.Macro9">
      <xdr:nvSpPr>
        <xdr:cNvPr id="9" name="Rectangle 34"/>
        <xdr:cNvSpPr>
          <a:spLocks/>
        </xdr:cNvSpPr>
      </xdr:nvSpPr>
      <xdr:spPr>
        <a:xfrm>
          <a:off x="8191500" y="3505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19</xdr:row>
      <xdr:rowOff>9525</xdr:rowOff>
    </xdr:from>
    <xdr:to>
      <xdr:col>16</xdr:col>
      <xdr:colOff>9525</xdr:colOff>
      <xdr:row>20</xdr:row>
      <xdr:rowOff>28575</xdr:rowOff>
    </xdr:to>
    <xdr:sp macro="[0]!Feuil3.Macro10">
      <xdr:nvSpPr>
        <xdr:cNvPr id="10" name="Rectangle 34"/>
        <xdr:cNvSpPr>
          <a:spLocks/>
        </xdr:cNvSpPr>
      </xdr:nvSpPr>
      <xdr:spPr>
        <a:xfrm>
          <a:off x="8201025" y="3705225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21</xdr:row>
      <xdr:rowOff>9525</xdr:rowOff>
    </xdr:from>
    <xdr:to>
      <xdr:col>16</xdr:col>
      <xdr:colOff>9525</xdr:colOff>
      <xdr:row>22</xdr:row>
      <xdr:rowOff>28575</xdr:rowOff>
    </xdr:to>
    <xdr:sp macro="[0]!Feuil3.Macro11">
      <xdr:nvSpPr>
        <xdr:cNvPr id="11" name="Rectangle 34"/>
        <xdr:cNvSpPr>
          <a:spLocks/>
        </xdr:cNvSpPr>
      </xdr:nvSpPr>
      <xdr:spPr>
        <a:xfrm>
          <a:off x="8201025" y="4086225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22</xdr:row>
      <xdr:rowOff>9525</xdr:rowOff>
    </xdr:from>
    <xdr:to>
      <xdr:col>16</xdr:col>
      <xdr:colOff>9525</xdr:colOff>
      <xdr:row>23</xdr:row>
      <xdr:rowOff>28575</xdr:rowOff>
    </xdr:to>
    <xdr:sp macro="[0]!Feuil3.Macro12">
      <xdr:nvSpPr>
        <xdr:cNvPr id="12" name="Rectangle 34"/>
        <xdr:cNvSpPr>
          <a:spLocks/>
        </xdr:cNvSpPr>
      </xdr:nvSpPr>
      <xdr:spPr>
        <a:xfrm>
          <a:off x="8201025" y="4276725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25</xdr:row>
      <xdr:rowOff>0</xdr:rowOff>
    </xdr:from>
    <xdr:to>
      <xdr:col>16</xdr:col>
      <xdr:colOff>0</xdr:colOff>
      <xdr:row>26</xdr:row>
      <xdr:rowOff>19050</xdr:rowOff>
    </xdr:to>
    <xdr:sp macro="[0]!Feuil3.Macro13">
      <xdr:nvSpPr>
        <xdr:cNvPr id="13" name="Rectangle 34"/>
        <xdr:cNvSpPr>
          <a:spLocks/>
        </xdr:cNvSpPr>
      </xdr:nvSpPr>
      <xdr:spPr>
        <a:xfrm>
          <a:off x="8191500" y="4838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26</xdr:row>
      <xdr:rowOff>9525</xdr:rowOff>
    </xdr:from>
    <xdr:to>
      <xdr:col>16</xdr:col>
      <xdr:colOff>9525</xdr:colOff>
      <xdr:row>27</xdr:row>
      <xdr:rowOff>28575</xdr:rowOff>
    </xdr:to>
    <xdr:sp macro="[0]!Feuil3.Macro14">
      <xdr:nvSpPr>
        <xdr:cNvPr id="14" name="Rectangle 34"/>
        <xdr:cNvSpPr>
          <a:spLocks/>
        </xdr:cNvSpPr>
      </xdr:nvSpPr>
      <xdr:spPr>
        <a:xfrm>
          <a:off x="8201025" y="5038725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28</xdr:row>
      <xdr:rowOff>9525</xdr:rowOff>
    </xdr:from>
    <xdr:to>
      <xdr:col>16</xdr:col>
      <xdr:colOff>9525</xdr:colOff>
      <xdr:row>29</xdr:row>
      <xdr:rowOff>28575</xdr:rowOff>
    </xdr:to>
    <xdr:sp macro="[0]!Feuil3.Macro15">
      <xdr:nvSpPr>
        <xdr:cNvPr id="15" name="Rectangle 34"/>
        <xdr:cNvSpPr>
          <a:spLocks/>
        </xdr:cNvSpPr>
      </xdr:nvSpPr>
      <xdr:spPr>
        <a:xfrm>
          <a:off x="8201025" y="5419725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9525</xdr:colOff>
      <xdr:row>29</xdr:row>
      <xdr:rowOff>9525</xdr:rowOff>
    </xdr:from>
    <xdr:to>
      <xdr:col>16</xdr:col>
      <xdr:colOff>9525</xdr:colOff>
      <xdr:row>30</xdr:row>
      <xdr:rowOff>28575</xdr:rowOff>
    </xdr:to>
    <xdr:sp macro="[0]!Feuil3.Macro16">
      <xdr:nvSpPr>
        <xdr:cNvPr id="16" name="Rectangle 34"/>
        <xdr:cNvSpPr>
          <a:spLocks/>
        </xdr:cNvSpPr>
      </xdr:nvSpPr>
      <xdr:spPr>
        <a:xfrm>
          <a:off x="8201025" y="5610225"/>
          <a:ext cx="247650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4</xdr:row>
      <xdr:rowOff>0</xdr:rowOff>
    </xdr:from>
    <xdr:to>
      <xdr:col>19</xdr:col>
      <xdr:colOff>0</xdr:colOff>
      <xdr:row>5</xdr:row>
      <xdr:rowOff>19050</xdr:rowOff>
    </xdr:to>
    <xdr:sp macro="[0]!Feuil3.Macro17">
      <xdr:nvSpPr>
        <xdr:cNvPr id="17" name="Rectangle 34"/>
        <xdr:cNvSpPr>
          <a:spLocks/>
        </xdr:cNvSpPr>
      </xdr:nvSpPr>
      <xdr:spPr>
        <a:xfrm>
          <a:off x="9734550" y="838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6</xdr:row>
      <xdr:rowOff>0</xdr:rowOff>
    </xdr:from>
    <xdr:to>
      <xdr:col>19</xdr:col>
      <xdr:colOff>0</xdr:colOff>
      <xdr:row>7</xdr:row>
      <xdr:rowOff>19050</xdr:rowOff>
    </xdr:to>
    <xdr:sp macro="[0]!Feuil3.Macro18">
      <xdr:nvSpPr>
        <xdr:cNvPr id="18" name="Rectangle 34"/>
        <xdr:cNvSpPr>
          <a:spLocks/>
        </xdr:cNvSpPr>
      </xdr:nvSpPr>
      <xdr:spPr>
        <a:xfrm>
          <a:off x="9734550" y="1219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11</xdr:row>
      <xdr:rowOff>0</xdr:rowOff>
    </xdr:from>
    <xdr:to>
      <xdr:col>19</xdr:col>
      <xdr:colOff>0</xdr:colOff>
      <xdr:row>12</xdr:row>
      <xdr:rowOff>19050</xdr:rowOff>
    </xdr:to>
    <xdr:sp macro="[0]!Feuil3.Macro19">
      <xdr:nvSpPr>
        <xdr:cNvPr id="19" name="Rectangle 34"/>
        <xdr:cNvSpPr>
          <a:spLocks/>
        </xdr:cNvSpPr>
      </xdr:nvSpPr>
      <xdr:spPr>
        <a:xfrm>
          <a:off x="9734550" y="2171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13</xdr:row>
      <xdr:rowOff>0</xdr:rowOff>
    </xdr:from>
    <xdr:to>
      <xdr:col>19</xdr:col>
      <xdr:colOff>0</xdr:colOff>
      <xdr:row>14</xdr:row>
      <xdr:rowOff>19050</xdr:rowOff>
    </xdr:to>
    <xdr:sp macro="[0]!Feuil3.Macro20">
      <xdr:nvSpPr>
        <xdr:cNvPr id="20" name="Rectangle 34"/>
        <xdr:cNvSpPr>
          <a:spLocks/>
        </xdr:cNvSpPr>
      </xdr:nvSpPr>
      <xdr:spPr>
        <a:xfrm>
          <a:off x="9734550" y="2552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19</xdr:row>
      <xdr:rowOff>0</xdr:rowOff>
    </xdr:from>
    <xdr:to>
      <xdr:col>19</xdr:col>
      <xdr:colOff>0</xdr:colOff>
      <xdr:row>20</xdr:row>
      <xdr:rowOff>19050</xdr:rowOff>
    </xdr:to>
    <xdr:sp macro="[0]!Feuil3.Macro21">
      <xdr:nvSpPr>
        <xdr:cNvPr id="21" name="Rectangle 34"/>
        <xdr:cNvSpPr>
          <a:spLocks/>
        </xdr:cNvSpPr>
      </xdr:nvSpPr>
      <xdr:spPr>
        <a:xfrm>
          <a:off x="9734550" y="3695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21</xdr:row>
      <xdr:rowOff>0</xdr:rowOff>
    </xdr:from>
    <xdr:to>
      <xdr:col>19</xdr:col>
      <xdr:colOff>0</xdr:colOff>
      <xdr:row>22</xdr:row>
      <xdr:rowOff>19050</xdr:rowOff>
    </xdr:to>
    <xdr:sp macro="[0]!Feuil3.Macro22">
      <xdr:nvSpPr>
        <xdr:cNvPr id="22" name="Rectangle 34"/>
        <xdr:cNvSpPr>
          <a:spLocks/>
        </xdr:cNvSpPr>
      </xdr:nvSpPr>
      <xdr:spPr>
        <a:xfrm>
          <a:off x="9734550" y="4076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26</xdr:row>
      <xdr:rowOff>0</xdr:rowOff>
    </xdr:from>
    <xdr:to>
      <xdr:col>19</xdr:col>
      <xdr:colOff>0</xdr:colOff>
      <xdr:row>27</xdr:row>
      <xdr:rowOff>19050</xdr:rowOff>
    </xdr:to>
    <xdr:sp macro="[0]!Feuil3.Macro23">
      <xdr:nvSpPr>
        <xdr:cNvPr id="23" name="Rectangle 34"/>
        <xdr:cNvSpPr>
          <a:spLocks/>
        </xdr:cNvSpPr>
      </xdr:nvSpPr>
      <xdr:spPr>
        <a:xfrm>
          <a:off x="9734550" y="5029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28</xdr:row>
      <xdr:rowOff>0</xdr:rowOff>
    </xdr:from>
    <xdr:to>
      <xdr:col>19</xdr:col>
      <xdr:colOff>0</xdr:colOff>
      <xdr:row>29</xdr:row>
      <xdr:rowOff>19050</xdr:rowOff>
    </xdr:to>
    <xdr:sp macro="[0]!Feuil3.Macro24">
      <xdr:nvSpPr>
        <xdr:cNvPr id="24" name="Rectangle 34"/>
        <xdr:cNvSpPr>
          <a:spLocks/>
        </xdr:cNvSpPr>
      </xdr:nvSpPr>
      <xdr:spPr>
        <a:xfrm>
          <a:off x="9734550" y="5410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5</xdr:row>
      <xdr:rowOff>0</xdr:rowOff>
    </xdr:from>
    <xdr:to>
      <xdr:col>22</xdr:col>
      <xdr:colOff>0</xdr:colOff>
      <xdr:row>6</xdr:row>
      <xdr:rowOff>19050</xdr:rowOff>
    </xdr:to>
    <xdr:sp macro="[0]!Feuil3.Macro25">
      <xdr:nvSpPr>
        <xdr:cNvPr id="25" name="Rectangle 34"/>
        <xdr:cNvSpPr>
          <a:spLocks/>
        </xdr:cNvSpPr>
      </xdr:nvSpPr>
      <xdr:spPr>
        <a:xfrm>
          <a:off x="11277600" y="1028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13</xdr:row>
      <xdr:rowOff>19050</xdr:rowOff>
    </xdr:to>
    <xdr:sp macro="[0]!Feuil3.Macro26">
      <xdr:nvSpPr>
        <xdr:cNvPr id="26" name="Rectangle 34"/>
        <xdr:cNvSpPr>
          <a:spLocks/>
        </xdr:cNvSpPr>
      </xdr:nvSpPr>
      <xdr:spPr>
        <a:xfrm>
          <a:off x="11277600" y="2362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20</xdr:row>
      <xdr:rowOff>0</xdr:rowOff>
    </xdr:from>
    <xdr:to>
      <xdr:col>22</xdr:col>
      <xdr:colOff>0</xdr:colOff>
      <xdr:row>21</xdr:row>
      <xdr:rowOff>19050</xdr:rowOff>
    </xdr:to>
    <xdr:sp macro="[0]!Feuil3.Macro27">
      <xdr:nvSpPr>
        <xdr:cNvPr id="27" name="Rectangle 34"/>
        <xdr:cNvSpPr>
          <a:spLocks/>
        </xdr:cNvSpPr>
      </xdr:nvSpPr>
      <xdr:spPr>
        <a:xfrm>
          <a:off x="11277600" y="3886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27</xdr:row>
      <xdr:rowOff>0</xdr:rowOff>
    </xdr:from>
    <xdr:to>
      <xdr:col>22</xdr:col>
      <xdr:colOff>0</xdr:colOff>
      <xdr:row>28</xdr:row>
      <xdr:rowOff>19050</xdr:rowOff>
    </xdr:to>
    <xdr:sp macro="[0]!Feuil3.Macro28">
      <xdr:nvSpPr>
        <xdr:cNvPr id="28" name="Rectangle 34"/>
        <xdr:cNvSpPr>
          <a:spLocks/>
        </xdr:cNvSpPr>
      </xdr:nvSpPr>
      <xdr:spPr>
        <a:xfrm>
          <a:off x="11277600" y="5219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9</xdr:row>
      <xdr:rowOff>0</xdr:rowOff>
    </xdr:from>
    <xdr:to>
      <xdr:col>25</xdr:col>
      <xdr:colOff>0</xdr:colOff>
      <xdr:row>10</xdr:row>
      <xdr:rowOff>19050</xdr:rowOff>
    </xdr:to>
    <xdr:sp macro="[0]!Feuil3.Macro29">
      <xdr:nvSpPr>
        <xdr:cNvPr id="29" name="Rectangle 34"/>
        <xdr:cNvSpPr>
          <a:spLocks/>
        </xdr:cNvSpPr>
      </xdr:nvSpPr>
      <xdr:spPr>
        <a:xfrm>
          <a:off x="12820650" y="1790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24</xdr:row>
      <xdr:rowOff>19050</xdr:rowOff>
    </xdr:to>
    <xdr:sp macro="[0]!Feuil3.Macro30">
      <xdr:nvSpPr>
        <xdr:cNvPr id="30" name="Rectangle 34"/>
        <xdr:cNvSpPr>
          <a:spLocks/>
        </xdr:cNvSpPr>
      </xdr:nvSpPr>
      <xdr:spPr>
        <a:xfrm>
          <a:off x="12820650" y="4457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5</xdr:row>
      <xdr:rowOff>19050</xdr:rowOff>
    </xdr:to>
    <xdr:sp macro="[0]!Feuil3.Macro31">
      <xdr:nvSpPr>
        <xdr:cNvPr id="31" name="Rectangle 34"/>
        <xdr:cNvSpPr>
          <a:spLocks/>
        </xdr:cNvSpPr>
      </xdr:nvSpPr>
      <xdr:spPr>
        <a:xfrm>
          <a:off x="4476750" y="838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6</xdr:row>
      <xdr:rowOff>0</xdr:rowOff>
    </xdr:from>
    <xdr:to>
      <xdr:col>9</xdr:col>
      <xdr:colOff>0</xdr:colOff>
      <xdr:row>7</xdr:row>
      <xdr:rowOff>19050</xdr:rowOff>
    </xdr:to>
    <xdr:sp macro="[0]!Feuil3.Macro32">
      <xdr:nvSpPr>
        <xdr:cNvPr id="32" name="Rectangle 34"/>
        <xdr:cNvSpPr>
          <a:spLocks/>
        </xdr:cNvSpPr>
      </xdr:nvSpPr>
      <xdr:spPr>
        <a:xfrm>
          <a:off x="4476750" y="1219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 macro="[0]!Feuil3.Macro33">
      <xdr:nvSpPr>
        <xdr:cNvPr id="33" name="Rectangle 34"/>
        <xdr:cNvSpPr>
          <a:spLocks/>
        </xdr:cNvSpPr>
      </xdr:nvSpPr>
      <xdr:spPr>
        <a:xfrm>
          <a:off x="4476750" y="2171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19050</xdr:rowOff>
    </xdr:to>
    <xdr:sp macro="[0]!Feuil3.Macro34">
      <xdr:nvSpPr>
        <xdr:cNvPr id="34" name="Rectangle 34"/>
        <xdr:cNvSpPr>
          <a:spLocks/>
        </xdr:cNvSpPr>
      </xdr:nvSpPr>
      <xdr:spPr>
        <a:xfrm>
          <a:off x="4476750" y="2552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19</xdr:row>
      <xdr:rowOff>0</xdr:rowOff>
    </xdr:from>
    <xdr:to>
      <xdr:col>9</xdr:col>
      <xdr:colOff>0</xdr:colOff>
      <xdr:row>20</xdr:row>
      <xdr:rowOff>19050</xdr:rowOff>
    </xdr:to>
    <xdr:sp macro="[0]!Feuil3.Macro35">
      <xdr:nvSpPr>
        <xdr:cNvPr id="35" name="Rectangle 34"/>
        <xdr:cNvSpPr>
          <a:spLocks/>
        </xdr:cNvSpPr>
      </xdr:nvSpPr>
      <xdr:spPr>
        <a:xfrm>
          <a:off x="4476750" y="3695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22</xdr:row>
      <xdr:rowOff>19050</xdr:rowOff>
    </xdr:to>
    <xdr:sp macro="[0]!Feuil3.Macro36">
      <xdr:nvSpPr>
        <xdr:cNvPr id="36" name="Rectangle 34"/>
        <xdr:cNvSpPr>
          <a:spLocks/>
        </xdr:cNvSpPr>
      </xdr:nvSpPr>
      <xdr:spPr>
        <a:xfrm>
          <a:off x="4476750" y="4076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26</xdr:row>
      <xdr:rowOff>0</xdr:rowOff>
    </xdr:from>
    <xdr:to>
      <xdr:col>9</xdr:col>
      <xdr:colOff>0</xdr:colOff>
      <xdr:row>27</xdr:row>
      <xdr:rowOff>19050</xdr:rowOff>
    </xdr:to>
    <xdr:sp macro="[0]!Feuil3.Macro37">
      <xdr:nvSpPr>
        <xdr:cNvPr id="37" name="Rectangle 34"/>
        <xdr:cNvSpPr>
          <a:spLocks/>
        </xdr:cNvSpPr>
      </xdr:nvSpPr>
      <xdr:spPr>
        <a:xfrm>
          <a:off x="4476750" y="5029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28</xdr:row>
      <xdr:rowOff>0</xdr:rowOff>
    </xdr:from>
    <xdr:to>
      <xdr:col>9</xdr:col>
      <xdr:colOff>0</xdr:colOff>
      <xdr:row>29</xdr:row>
      <xdr:rowOff>19050</xdr:rowOff>
    </xdr:to>
    <xdr:sp macro="[0]!Feuil3.Macro38">
      <xdr:nvSpPr>
        <xdr:cNvPr id="38" name="Rectangle 34"/>
        <xdr:cNvSpPr>
          <a:spLocks/>
        </xdr:cNvSpPr>
      </xdr:nvSpPr>
      <xdr:spPr>
        <a:xfrm>
          <a:off x="4476750" y="5410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3</xdr:row>
      <xdr:rowOff>19050</xdr:rowOff>
    </xdr:to>
    <xdr:sp macro="[0]!Feuil3.Macro39">
      <xdr:nvSpPr>
        <xdr:cNvPr id="39" name="Rectangle 34"/>
        <xdr:cNvSpPr>
          <a:spLocks/>
        </xdr:cNvSpPr>
      </xdr:nvSpPr>
      <xdr:spPr>
        <a:xfrm>
          <a:off x="2933700" y="457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19050</xdr:rowOff>
    </xdr:to>
    <xdr:sp macro="[0]!Feuil3.Macro40">
      <xdr:nvSpPr>
        <xdr:cNvPr id="40" name="Rectangle 34"/>
        <xdr:cNvSpPr>
          <a:spLocks/>
        </xdr:cNvSpPr>
      </xdr:nvSpPr>
      <xdr:spPr>
        <a:xfrm>
          <a:off x="2933700" y="1028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0</xdr:colOff>
      <xdr:row>9</xdr:row>
      <xdr:rowOff>0</xdr:rowOff>
    </xdr:from>
    <xdr:to>
      <xdr:col>6</xdr:col>
      <xdr:colOff>0</xdr:colOff>
      <xdr:row>10</xdr:row>
      <xdr:rowOff>19050</xdr:rowOff>
    </xdr:to>
    <xdr:sp macro="[0]!Feuil3.Macro41">
      <xdr:nvSpPr>
        <xdr:cNvPr id="41" name="Rectangle 34"/>
        <xdr:cNvSpPr>
          <a:spLocks/>
        </xdr:cNvSpPr>
      </xdr:nvSpPr>
      <xdr:spPr>
        <a:xfrm>
          <a:off x="2933700" y="1790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19050</xdr:rowOff>
    </xdr:to>
    <xdr:sp macro="[0]!Feuil3.Macro42">
      <xdr:nvSpPr>
        <xdr:cNvPr id="42" name="Rectangle 34"/>
        <xdr:cNvSpPr>
          <a:spLocks/>
        </xdr:cNvSpPr>
      </xdr:nvSpPr>
      <xdr:spPr>
        <a:xfrm>
          <a:off x="2933700" y="2362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18</xdr:row>
      <xdr:rowOff>19050</xdr:rowOff>
    </xdr:to>
    <xdr:sp macro="[0]!Feuil3.Macro43">
      <xdr:nvSpPr>
        <xdr:cNvPr id="43" name="Rectangle 34"/>
        <xdr:cNvSpPr>
          <a:spLocks/>
        </xdr:cNvSpPr>
      </xdr:nvSpPr>
      <xdr:spPr>
        <a:xfrm>
          <a:off x="2933700" y="3314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21</xdr:row>
      <xdr:rowOff>19050</xdr:rowOff>
    </xdr:to>
    <xdr:sp macro="[0]!Feuil3.Macro44">
      <xdr:nvSpPr>
        <xdr:cNvPr id="44" name="Rectangle 34"/>
        <xdr:cNvSpPr>
          <a:spLocks/>
        </xdr:cNvSpPr>
      </xdr:nvSpPr>
      <xdr:spPr>
        <a:xfrm>
          <a:off x="2933700" y="3886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25</xdr:row>
      <xdr:rowOff>19050</xdr:rowOff>
    </xdr:to>
    <xdr:sp macro="[0]!Feuil3.Macro45">
      <xdr:nvSpPr>
        <xdr:cNvPr id="45" name="Rectangle 34"/>
        <xdr:cNvSpPr>
          <a:spLocks/>
        </xdr:cNvSpPr>
      </xdr:nvSpPr>
      <xdr:spPr>
        <a:xfrm>
          <a:off x="2933700" y="4648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28</xdr:row>
      <xdr:rowOff>19050</xdr:rowOff>
    </xdr:to>
    <xdr:sp macro="[0]!Feuil3.Macro46">
      <xdr:nvSpPr>
        <xdr:cNvPr id="46" name="Rectangle 34"/>
        <xdr:cNvSpPr>
          <a:spLocks/>
        </xdr:cNvSpPr>
      </xdr:nvSpPr>
      <xdr:spPr>
        <a:xfrm>
          <a:off x="2933700" y="5219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27</xdr:row>
      <xdr:rowOff>19050</xdr:rowOff>
    </xdr:to>
    <xdr:sp macro="[0]!Feuil3.Macro50">
      <xdr:nvSpPr>
        <xdr:cNvPr id="47" name="Rectangle 34"/>
        <xdr:cNvSpPr>
          <a:spLocks/>
        </xdr:cNvSpPr>
      </xdr:nvSpPr>
      <xdr:spPr>
        <a:xfrm>
          <a:off x="1390650" y="5029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19050</xdr:rowOff>
    </xdr:to>
    <xdr:sp macro="[0]!Feuil3.Macro49">
      <xdr:nvSpPr>
        <xdr:cNvPr id="48" name="Rectangle 34"/>
        <xdr:cNvSpPr>
          <a:spLocks/>
        </xdr:cNvSpPr>
      </xdr:nvSpPr>
      <xdr:spPr>
        <a:xfrm>
          <a:off x="1390650" y="3695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12</xdr:row>
      <xdr:rowOff>19050</xdr:rowOff>
    </xdr:to>
    <xdr:sp macro="[0]!Feuil3.Macro48">
      <xdr:nvSpPr>
        <xdr:cNvPr id="49" name="Rectangle 34"/>
        <xdr:cNvSpPr>
          <a:spLocks/>
        </xdr:cNvSpPr>
      </xdr:nvSpPr>
      <xdr:spPr>
        <a:xfrm>
          <a:off x="1390650" y="21717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19050</xdr:rowOff>
    </xdr:to>
    <xdr:sp macro="[0]!Feuil3.Macro47">
      <xdr:nvSpPr>
        <xdr:cNvPr id="50" name="Rectangle 34"/>
        <xdr:cNvSpPr>
          <a:spLocks/>
        </xdr:cNvSpPr>
      </xdr:nvSpPr>
      <xdr:spPr>
        <a:xfrm>
          <a:off x="1390650" y="838200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35</xdr:row>
      <xdr:rowOff>9525</xdr:rowOff>
    </xdr:to>
    <xdr:sp macro="[0]!Macro59">
      <xdr:nvSpPr>
        <xdr:cNvPr id="51" name="Rectangle 34"/>
        <xdr:cNvSpPr>
          <a:spLocks/>
        </xdr:cNvSpPr>
      </xdr:nvSpPr>
      <xdr:spPr>
        <a:xfrm>
          <a:off x="8191500" y="6619875"/>
          <a:ext cx="247650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36</xdr:row>
      <xdr:rowOff>0</xdr:rowOff>
    </xdr:from>
    <xdr:to>
      <xdr:col>16</xdr:col>
      <xdr:colOff>0</xdr:colOff>
      <xdr:row>37</xdr:row>
      <xdr:rowOff>9525</xdr:rowOff>
    </xdr:to>
    <xdr:sp macro="[0]!Macro60">
      <xdr:nvSpPr>
        <xdr:cNvPr id="52" name="Rectangle 34"/>
        <xdr:cNvSpPr>
          <a:spLocks/>
        </xdr:cNvSpPr>
      </xdr:nvSpPr>
      <xdr:spPr>
        <a:xfrm>
          <a:off x="8191500" y="70294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35</xdr:row>
      <xdr:rowOff>9525</xdr:rowOff>
    </xdr:to>
    <xdr:sp macro="[0]!Macro77">
      <xdr:nvSpPr>
        <xdr:cNvPr id="53" name="Rectangle 34"/>
        <xdr:cNvSpPr>
          <a:spLocks/>
        </xdr:cNvSpPr>
      </xdr:nvSpPr>
      <xdr:spPr>
        <a:xfrm>
          <a:off x="12820650" y="6619875"/>
          <a:ext cx="247650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24</xdr:col>
      <xdr:colOff>0</xdr:colOff>
      <xdr:row>36</xdr:row>
      <xdr:rowOff>0</xdr:rowOff>
    </xdr:from>
    <xdr:to>
      <xdr:col>25</xdr:col>
      <xdr:colOff>0</xdr:colOff>
      <xdr:row>37</xdr:row>
      <xdr:rowOff>9525</xdr:rowOff>
    </xdr:to>
    <xdr:sp macro="[0]!Macro78">
      <xdr:nvSpPr>
        <xdr:cNvPr id="54" name="Rectangle 34"/>
        <xdr:cNvSpPr>
          <a:spLocks/>
        </xdr:cNvSpPr>
      </xdr:nvSpPr>
      <xdr:spPr>
        <a:xfrm>
          <a:off x="12820650" y="70294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39</xdr:row>
      <xdr:rowOff>0</xdr:rowOff>
    </xdr:from>
    <xdr:to>
      <xdr:col>16</xdr:col>
      <xdr:colOff>0</xdr:colOff>
      <xdr:row>40</xdr:row>
      <xdr:rowOff>9525</xdr:rowOff>
    </xdr:to>
    <xdr:sp macro="[0]!Macro58">
      <xdr:nvSpPr>
        <xdr:cNvPr id="55" name="Rectangle 34"/>
        <xdr:cNvSpPr>
          <a:spLocks/>
        </xdr:cNvSpPr>
      </xdr:nvSpPr>
      <xdr:spPr>
        <a:xfrm>
          <a:off x="8191500" y="76009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41</xdr:row>
      <xdr:rowOff>0</xdr:rowOff>
    </xdr:from>
    <xdr:to>
      <xdr:col>16</xdr:col>
      <xdr:colOff>0</xdr:colOff>
      <xdr:row>42</xdr:row>
      <xdr:rowOff>9525</xdr:rowOff>
    </xdr:to>
    <xdr:sp macro="[0]!Macro57">
      <xdr:nvSpPr>
        <xdr:cNvPr id="56" name="Rectangle 34"/>
        <xdr:cNvSpPr>
          <a:spLocks/>
        </xdr:cNvSpPr>
      </xdr:nvSpPr>
      <xdr:spPr>
        <a:xfrm>
          <a:off x="8191500" y="79819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43</xdr:row>
      <xdr:rowOff>0</xdr:rowOff>
    </xdr:from>
    <xdr:to>
      <xdr:col>16</xdr:col>
      <xdr:colOff>0</xdr:colOff>
      <xdr:row>44</xdr:row>
      <xdr:rowOff>9525</xdr:rowOff>
    </xdr:to>
    <xdr:sp macro="[0]!Macro61">
      <xdr:nvSpPr>
        <xdr:cNvPr id="57" name="Rectangle 34"/>
        <xdr:cNvSpPr>
          <a:spLocks/>
        </xdr:cNvSpPr>
      </xdr:nvSpPr>
      <xdr:spPr>
        <a:xfrm>
          <a:off x="8191500" y="83629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46</xdr:row>
      <xdr:rowOff>0</xdr:rowOff>
    </xdr:to>
    <xdr:sp macro="[0]!Macro62">
      <xdr:nvSpPr>
        <xdr:cNvPr id="58" name="Rectangle 34"/>
        <xdr:cNvSpPr>
          <a:spLocks/>
        </xdr:cNvSpPr>
      </xdr:nvSpPr>
      <xdr:spPr>
        <a:xfrm>
          <a:off x="8191500" y="8743950"/>
          <a:ext cx="247650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52</xdr:row>
      <xdr:rowOff>0</xdr:rowOff>
    </xdr:from>
    <xdr:to>
      <xdr:col>16</xdr:col>
      <xdr:colOff>0</xdr:colOff>
      <xdr:row>53</xdr:row>
      <xdr:rowOff>9525</xdr:rowOff>
    </xdr:to>
    <xdr:sp macro="[0]!Macro63">
      <xdr:nvSpPr>
        <xdr:cNvPr id="59" name="Rectangle 34"/>
        <xdr:cNvSpPr>
          <a:spLocks/>
        </xdr:cNvSpPr>
      </xdr:nvSpPr>
      <xdr:spPr>
        <a:xfrm>
          <a:off x="8191500" y="100774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54</xdr:row>
      <xdr:rowOff>0</xdr:rowOff>
    </xdr:from>
    <xdr:to>
      <xdr:col>16</xdr:col>
      <xdr:colOff>0</xdr:colOff>
      <xdr:row>55</xdr:row>
      <xdr:rowOff>9525</xdr:rowOff>
    </xdr:to>
    <xdr:sp macro="[0]!Macro64">
      <xdr:nvSpPr>
        <xdr:cNvPr id="60" name="Rectangle 34"/>
        <xdr:cNvSpPr>
          <a:spLocks/>
        </xdr:cNvSpPr>
      </xdr:nvSpPr>
      <xdr:spPr>
        <a:xfrm>
          <a:off x="8191500" y="104584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57</xdr:row>
      <xdr:rowOff>9525</xdr:rowOff>
    </xdr:to>
    <xdr:sp macro="[0]!Macro65">
      <xdr:nvSpPr>
        <xdr:cNvPr id="61" name="Rectangle 34"/>
        <xdr:cNvSpPr>
          <a:spLocks/>
        </xdr:cNvSpPr>
      </xdr:nvSpPr>
      <xdr:spPr>
        <a:xfrm>
          <a:off x="8191500" y="108394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15</xdr:col>
      <xdr:colOff>0</xdr:colOff>
      <xdr:row>58</xdr:row>
      <xdr:rowOff>0</xdr:rowOff>
    </xdr:from>
    <xdr:to>
      <xdr:col>16</xdr:col>
      <xdr:colOff>0</xdr:colOff>
      <xdr:row>59</xdr:row>
      <xdr:rowOff>0</xdr:rowOff>
    </xdr:to>
    <xdr:sp macro="[0]!Macro66">
      <xdr:nvSpPr>
        <xdr:cNvPr id="62" name="Rectangle 34"/>
        <xdr:cNvSpPr>
          <a:spLocks/>
        </xdr:cNvSpPr>
      </xdr:nvSpPr>
      <xdr:spPr>
        <a:xfrm>
          <a:off x="8191500" y="11220450"/>
          <a:ext cx="247650" cy="1905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40</xdr:row>
      <xdr:rowOff>0</xdr:rowOff>
    </xdr:from>
    <xdr:to>
      <xdr:col>19</xdr:col>
      <xdr:colOff>0</xdr:colOff>
      <xdr:row>41</xdr:row>
      <xdr:rowOff>9525</xdr:rowOff>
    </xdr:to>
    <xdr:sp macro="[0]!Macro67">
      <xdr:nvSpPr>
        <xdr:cNvPr id="63" name="Rectangle 34"/>
        <xdr:cNvSpPr>
          <a:spLocks/>
        </xdr:cNvSpPr>
      </xdr:nvSpPr>
      <xdr:spPr>
        <a:xfrm>
          <a:off x="9734550" y="77914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44</xdr:row>
      <xdr:rowOff>0</xdr:rowOff>
    </xdr:from>
    <xdr:to>
      <xdr:col>19</xdr:col>
      <xdr:colOff>0</xdr:colOff>
      <xdr:row>45</xdr:row>
      <xdr:rowOff>9525</xdr:rowOff>
    </xdr:to>
    <xdr:sp macro="[0]!Macro68">
      <xdr:nvSpPr>
        <xdr:cNvPr id="64" name="Rectangle 34"/>
        <xdr:cNvSpPr>
          <a:spLocks/>
        </xdr:cNvSpPr>
      </xdr:nvSpPr>
      <xdr:spPr>
        <a:xfrm>
          <a:off x="9734550" y="85534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47</xdr:row>
      <xdr:rowOff>0</xdr:rowOff>
    </xdr:from>
    <xdr:to>
      <xdr:col>19</xdr:col>
      <xdr:colOff>0</xdr:colOff>
      <xdr:row>48</xdr:row>
      <xdr:rowOff>9525</xdr:rowOff>
    </xdr:to>
    <xdr:sp macro="[0]!Macro69">
      <xdr:nvSpPr>
        <xdr:cNvPr id="65" name="Rectangle 34"/>
        <xdr:cNvSpPr>
          <a:spLocks/>
        </xdr:cNvSpPr>
      </xdr:nvSpPr>
      <xdr:spPr>
        <a:xfrm>
          <a:off x="9734550" y="91249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49</xdr:row>
      <xdr:rowOff>0</xdr:rowOff>
    </xdr:from>
    <xdr:to>
      <xdr:col>19</xdr:col>
      <xdr:colOff>0</xdr:colOff>
      <xdr:row>50</xdr:row>
      <xdr:rowOff>9525</xdr:rowOff>
    </xdr:to>
    <xdr:sp macro="[0]!Macro70">
      <xdr:nvSpPr>
        <xdr:cNvPr id="66" name="Rectangle 34"/>
        <xdr:cNvSpPr>
          <a:spLocks/>
        </xdr:cNvSpPr>
      </xdr:nvSpPr>
      <xdr:spPr>
        <a:xfrm>
          <a:off x="9734550" y="95059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53</xdr:row>
      <xdr:rowOff>0</xdr:rowOff>
    </xdr:from>
    <xdr:to>
      <xdr:col>19</xdr:col>
      <xdr:colOff>0</xdr:colOff>
      <xdr:row>54</xdr:row>
      <xdr:rowOff>9525</xdr:rowOff>
    </xdr:to>
    <xdr:sp macro="[0]!Macro71">
      <xdr:nvSpPr>
        <xdr:cNvPr id="67" name="Rectangle 34"/>
        <xdr:cNvSpPr>
          <a:spLocks/>
        </xdr:cNvSpPr>
      </xdr:nvSpPr>
      <xdr:spPr>
        <a:xfrm>
          <a:off x="9734550" y="102679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57</xdr:row>
      <xdr:rowOff>0</xdr:rowOff>
    </xdr:from>
    <xdr:to>
      <xdr:col>19</xdr:col>
      <xdr:colOff>0</xdr:colOff>
      <xdr:row>58</xdr:row>
      <xdr:rowOff>9525</xdr:rowOff>
    </xdr:to>
    <xdr:sp macro="[0]!Macro72">
      <xdr:nvSpPr>
        <xdr:cNvPr id="68" name="Rectangle 34"/>
        <xdr:cNvSpPr>
          <a:spLocks/>
        </xdr:cNvSpPr>
      </xdr:nvSpPr>
      <xdr:spPr>
        <a:xfrm>
          <a:off x="9734550" y="110299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60</xdr:row>
      <xdr:rowOff>0</xdr:rowOff>
    </xdr:from>
    <xdr:to>
      <xdr:col>19</xdr:col>
      <xdr:colOff>0</xdr:colOff>
      <xdr:row>61</xdr:row>
      <xdr:rowOff>9525</xdr:rowOff>
    </xdr:to>
    <xdr:sp macro="[0]!Macro73">
      <xdr:nvSpPr>
        <xdr:cNvPr id="69" name="Rectangle 34"/>
        <xdr:cNvSpPr>
          <a:spLocks/>
        </xdr:cNvSpPr>
      </xdr:nvSpPr>
      <xdr:spPr>
        <a:xfrm>
          <a:off x="9734550" y="11601450"/>
          <a:ext cx="247650" cy="2000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18</xdr:col>
      <xdr:colOff>0</xdr:colOff>
      <xdr:row>62</xdr:row>
      <xdr:rowOff>0</xdr:rowOff>
    </xdr:from>
    <xdr:to>
      <xdr:col>19</xdr:col>
      <xdr:colOff>0</xdr:colOff>
      <xdr:row>63</xdr:row>
      <xdr:rowOff>0</xdr:rowOff>
    </xdr:to>
    <xdr:sp macro="[0]!Macro74">
      <xdr:nvSpPr>
        <xdr:cNvPr id="70" name="Rectangle 34"/>
        <xdr:cNvSpPr>
          <a:spLocks/>
        </xdr:cNvSpPr>
      </xdr:nvSpPr>
      <xdr:spPr>
        <a:xfrm>
          <a:off x="9734550" y="11991975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30</xdr:row>
      <xdr:rowOff>0</xdr:rowOff>
    </xdr:from>
    <xdr:to>
      <xdr:col>22</xdr:col>
      <xdr:colOff>0</xdr:colOff>
      <xdr:row>31</xdr:row>
      <xdr:rowOff>9525</xdr:rowOff>
    </xdr:to>
    <xdr:sp macro="[0]!Macro75">
      <xdr:nvSpPr>
        <xdr:cNvPr id="71" name="Rectangle 34"/>
        <xdr:cNvSpPr>
          <a:spLocks/>
        </xdr:cNvSpPr>
      </xdr:nvSpPr>
      <xdr:spPr>
        <a:xfrm>
          <a:off x="11277600" y="5800725"/>
          <a:ext cx="247650" cy="2095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21</xdr:col>
      <xdr:colOff>0</xdr:colOff>
      <xdr:row>32</xdr:row>
      <xdr:rowOff>9525</xdr:rowOff>
    </xdr:from>
    <xdr:to>
      <xdr:col>22</xdr:col>
      <xdr:colOff>0</xdr:colOff>
      <xdr:row>33</xdr:row>
      <xdr:rowOff>19050</xdr:rowOff>
    </xdr:to>
    <xdr:sp macro="[0]!Macro76">
      <xdr:nvSpPr>
        <xdr:cNvPr id="72" name="Rectangle 34"/>
        <xdr:cNvSpPr>
          <a:spLocks/>
        </xdr:cNvSpPr>
      </xdr:nvSpPr>
      <xdr:spPr>
        <a:xfrm>
          <a:off x="11277600" y="6210300"/>
          <a:ext cx="247650" cy="21907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>
    <xdr:from>
      <xdr:col>10</xdr:col>
      <xdr:colOff>142875</xdr:colOff>
      <xdr:row>30</xdr:row>
      <xdr:rowOff>95250</xdr:rowOff>
    </xdr:from>
    <xdr:to>
      <xdr:col>12</xdr:col>
      <xdr:colOff>704850</xdr:colOff>
      <xdr:row>38</xdr:row>
      <xdr:rowOff>85725</xdr:rowOff>
    </xdr:to>
    <xdr:sp>
      <xdr:nvSpPr>
        <xdr:cNvPr id="73" name="Virage 2"/>
        <xdr:cNvSpPr>
          <a:spLocks/>
        </xdr:cNvSpPr>
      </xdr:nvSpPr>
      <xdr:spPr>
        <a:xfrm rot="5400000">
          <a:off x="5181600" y="5895975"/>
          <a:ext cx="1666875" cy="1600200"/>
        </a:xfrm>
        <a:custGeom>
          <a:pathLst>
            <a:path h="1662113" w="1600200">
              <a:moveTo>
                <a:pt x="0" y="1662113"/>
              </a:moveTo>
              <a:lnTo>
                <a:pt x="0" y="900113"/>
              </a:lnTo>
              <a:cubicBezTo>
                <a:pt x="0" y="513465"/>
                <a:pt x="313440" y="200025"/>
                <a:pt x="700088" y="200025"/>
              </a:cubicBezTo>
              <a:lnTo>
                <a:pt x="1200150" y="200025"/>
              </a:lnTo>
              <a:lnTo>
                <a:pt x="1200150" y="0"/>
              </a:lnTo>
              <a:lnTo>
                <a:pt x="1600200" y="400050"/>
              </a:lnTo>
              <a:lnTo>
                <a:pt x="1200150" y="800100"/>
              </a:lnTo>
              <a:lnTo>
                <a:pt x="1200150" y="600075"/>
              </a:lnTo>
              <a:lnTo>
                <a:pt x="700088" y="600075"/>
              </a:lnTo>
              <a:cubicBezTo>
                <a:pt x="534382" y="600075"/>
                <a:pt x="400050" y="734407"/>
                <a:pt x="400050" y="900113"/>
              </a:cubicBezTo>
              <a:lnTo>
                <a:pt x="400050" y="1662113"/>
              </a:lnTo>
              <a:lnTo>
                <a:pt x="0" y="1662113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16</xdr:col>
      <xdr:colOff>0</xdr:colOff>
      <xdr:row>2</xdr:row>
      <xdr:rowOff>180975</xdr:rowOff>
    </xdr:from>
    <xdr:to>
      <xdr:col>16</xdr:col>
      <xdr:colOff>114300</xdr:colOff>
      <xdr:row>4</xdr:row>
      <xdr:rowOff>0</xdr:rowOff>
    </xdr:to>
    <xdr:pic>
      <xdr:nvPicPr>
        <xdr:cNvPr id="74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6381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7</xdr:row>
      <xdr:rowOff>9525</xdr:rowOff>
    </xdr:from>
    <xdr:to>
      <xdr:col>16</xdr:col>
      <xdr:colOff>123825</xdr:colOff>
      <xdr:row>8</xdr:row>
      <xdr:rowOff>19050</xdr:rowOff>
    </xdr:to>
    <xdr:pic>
      <xdr:nvPicPr>
        <xdr:cNvPr id="75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1419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114300</xdr:colOff>
      <xdr:row>11</xdr:row>
      <xdr:rowOff>9525</xdr:rowOff>
    </xdr:to>
    <xdr:pic>
      <xdr:nvPicPr>
        <xdr:cNvPr id="76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39150" y="1981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14</xdr:row>
      <xdr:rowOff>9525</xdr:rowOff>
    </xdr:from>
    <xdr:to>
      <xdr:col>16</xdr:col>
      <xdr:colOff>123825</xdr:colOff>
      <xdr:row>15</xdr:row>
      <xdr:rowOff>19050</xdr:rowOff>
    </xdr:to>
    <xdr:pic>
      <xdr:nvPicPr>
        <xdr:cNvPr id="77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27527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114300</xdr:colOff>
      <xdr:row>19</xdr:row>
      <xdr:rowOff>9525</xdr:rowOff>
    </xdr:to>
    <xdr:pic>
      <xdr:nvPicPr>
        <xdr:cNvPr id="78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39150" y="3505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9525</xdr:rowOff>
    </xdr:from>
    <xdr:to>
      <xdr:col>16</xdr:col>
      <xdr:colOff>123825</xdr:colOff>
      <xdr:row>23</xdr:row>
      <xdr:rowOff>19050</xdr:rowOff>
    </xdr:to>
    <xdr:pic>
      <xdr:nvPicPr>
        <xdr:cNvPr id="79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48675" y="42767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24</xdr:row>
      <xdr:rowOff>180975</xdr:rowOff>
    </xdr:from>
    <xdr:to>
      <xdr:col>16</xdr:col>
      <xdr:colOff>114300</xdr:colOff>
      <xdr:row>26</xdr:row>
      <xdr:rowOff>0</xdr:rowOff>
    </xdr:to>
    <xdr:pic>
      <xdr:nvPicPr>
        <xdr:cNvPr id="80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39150" y="48291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29</xdr:row>
      <xdr:rowOff>0</xdr:rowOff>
    </xdr:from>
    <xdr:to>
      <xdr:col>16</xdr:col>
      <xdr:colOff>123825</xdr:colOff>
      <xdr:row>30</xdr:row>
      <xdr:rowOff>0</xdr:rowOff>
    </xdr:to>
    <xdr:pic>
      <xdr:nvPicPr>
        <xdr:cNvPr id="81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48675" y="5600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5</xdr:row>
      <xdr:rowOff>0</xdr:rowOff>
    </xdr:from>
    <xdr:to>
      <xdr:col>19</xdr:col>
      <xdr:colOff>47625</xdr:colOff>
      <xdr:row>6</xdr:row>
      <xdr:rowOff>9525</xdr:rowOff>
    </xdr:to>
    <xdr:pic>
      <xdr:nvPicPr>
        <xdr:cNvPr id="82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15525" y="10287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12</xdr:row>
      <xdr:rowOff>0</xdr:rowOff>
    </xdr:from>
    <xdr:to>
      <xdr:col>19</xdr:col>
      <xdr:colOff>57150</xdr:colOff>
      <xdr:row>13</xdr:row>
      <xdr:rowOff>9525</xdr:rowOff>
    </xdr:to>
    <xdr:pic>
      <xdr:nvPicPr>
        <xdr:cNvPr id="83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25050" y="2362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20</xdr:row>
      <xdr:rowOff>9525</xdr:rowOff>
    </xdr:from>
    <xdr:to>
      <xdr:col>19</xdr:col>
      <xdr:colOff>57150</xdr:colOff>
      <xdr:row>21</xdr:row>
      <xdr:rowOff>19050</xdr:rowOff>
    </xdr:to>
    <xdr:pic>
      <xdr:nvPicPr>
        <xdr:cNvPr id="84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925050" y="38957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209550</xdr:colOff>
      <xdr:row>26</xdr:row>
      <xdr:rowOff>180975</xdr:rowOff>
    </xdr:from>
    <xdr:to>
      <xdr:col>19</xdr:col>
      <xdr:colOff>76200</xdr:colOff>
      <xdr:row>28</xdr:row>
      <xdr:rowOff>0</xdr:rowOff>
    </xdr:to>
    <xdr:pic>
      <xdr:nvPicPr>
        <xdr:cNvPr id="85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44100" y="52101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9</xdr:row>
      <xdr:rowOff>9525</xdr:rowOff>
    </xdr:from>
    <xdr:to>
      <xdr:col>22</xdr:col>
      <xdr:colOff>76200</xdr:colOff>
      <xdr:row>10</xdr:row>
      <xdr:rowOff>19050</xdr:rowOff>
    </xdr:to>
    <xdr:pic>
      <xdr:nvPicPr>
        <xdr:cNvPr id="86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87150" y="1800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23</xdr:row>
      <xdr:rowOff>9525</xdr:rowOff>
    </xdr:from>
    <xdr:to>
      <xdr:col>22</xdr:col>
      <xdr:colOff>76200</xdr:colOff>
      <xdr:row>24</xdr:row>
      <xdr:rowOff>19050</xdr:rowOff>
    </xdr:to>
    <xdr:pic>
      <xdr:nvPicPr>
        <xdr:cNvPr id="87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87150" y="4467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180975</xdr:colOff>
      <xdr:row>16</xdr:row>
      <xdr:rowOff>0</xdr:rowOff>
    </xdr:from>
    <xdr:to>
      <xdr:col>25</xdr:col>
      <xdr:colOff>47625</xdr:colOff>
      <xdr:row>17</xdr:row>
      <xdr:rowOff>9525</xdr:rowOff>
    </xdr:to>
    <xdr:pic>
      <xdr:nvPicPr>
        <xdr:cNvPr id="88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001625" y="3124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180975</xdr:rowOff>
    </xdr:from>
    <xdr:to>
      <xdr:col>8</xdr:col>
      <xdr:colOff>114300</xdr:colOff>
      <xdr:row>6</xdr:row>
      <xdr:rowOff>0</xdr:rowOff>
    </xdr:to>
    <xdr:pic>
      <xdr:nvPicPr>
        <xdr:cNvPr id="89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76750" y="10191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114300</xdr:colOff>
      <xdr:row>13</xdr:row>
      <xdr:rowOff>9525</xdr:rowOff>
    </xdr:to>
    <xdr:pic>
      <xdr:nvPicPr>
        <xdr:cNvPr id="90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76750" y="2362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19</xdr:row>
      <xdr:rowOff>180975</xdr:rowOff>
    </xdr:from>
    <xdr:to>
      <xdr:col>8</xdr:col>
      <xdr:colOff>123825</xdr:colOff>
      <xdr:row>21</xdr:row>
      <xdr:rowOff>0</xdr:rowOff>
    </xdr:to>
    <xdr:pic>
      <xdr:nvPicPr>
        <xdr:cNvPr id="91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86275" y="38766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9525</xdr:rowOff>
    </xdr:from>
    <xdr:to>
      <xdr:col>8</xdr:col>
      <xdr:colOff>114300</xdr:colOff>
      <xdr:row>28</xdr:row>
      <xdr:rowOff>19050</xdr:rowOff>
    </xdr:to>
    <xdr:pic>
      <xdr:nvPicPr>
        <xdr:cNvPr id="92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0" y="52292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180975</xdr:rowOff>
    </xdr:from>
    <xdr:to>
      <xdr:col>5</xdr:col>
      <xdr:colOff>114300</xdr:colOff>
      <xdr:row>5</xdr:row>
      <xdr:rowOff>0</xdr:rowOff>
    </xdr:to>
    <xdr:pic>
      <xdr:nvPicPr>
        <xdr:cNvPr id="93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933700" y="8286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180975</xdr:rowOff>
    </xdr:from>
    <xdr:to>
      <xdr:col>5</xdr:col>
      <xdr:colOff>114300</xdr:colOff>
      <xdr:row>12</xdr:row>
      <xdr:rowOff>0</xdr:rowOff>
    </xdr:to>
    <xdr:pic>
      <xdr:nvPicPr>
        <xdr:cNvPr id="94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33700" y="21621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180975</xdr:rowOff>
    </xdr:from>
    <xdr:to>
      <xdr:col>5</xdr:col>
      <xdr:colOff>114300</xdr:colOff>
      <xdr:row>20</xdr:row>
      <xdr:rowOff>0</xdr:rowOff>
    </xdr:to>
    <xdr:pic>
      <xdr:nvPicPr>
        <xdr:cNvPr id="95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933700" y="36861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</xdr:row>
      <xdr:rowOff>0</xdr:rowOff>
    </xdr:from>
    <xdr:to>
      <xdr:col>5</xdr:col>
      <xdr:colOff>123825</xdr:colOff>
      <xdr:row>27</xdr:row>
      <xdr:rowOff>9525</xdr:rowOff>
    </xdr:to>
    <xdr:pic>
      <xdr:nvPicPr>
        <xdr:cNvPr id="96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43225" y="502920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19050</xdr:rowOff>
    </xdr:from>
    <xdr:to>
      <xdr:col>2</xdr:col>
      <xdr:colOff>114300</xdr:colOff>
      <xdr:row>8</xdr:row>
      <xdr:rowOff>28575</xdr:rowOff>
    </xdr:to>
    <xdr:pic>
      <xdr:nvPicPr>
        <xdr:cNvPr id="97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90650" y="14287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23</xdr:row>
      <xdr:rowOff>19050</xdr:rowOff>
    </xdr:from>
    <xdr:to>
      <xdr:col>2</xdr:col>
      <xdr:colOff>123825</xdr:colOff>
      <xdr:row>24</xdr:row>
      <xdr:rowOff>28575</xdr:rowOff>
    </xdr:to>
    <xdr:pic>
      <xdr:nvPicPr>
        <xdr:cNvPr id="98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400175" y="44767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180975</xdr:colOff>
      <xdr:row>31</xdr:row>
      <xdr:rowOff>0</xdr:rowOff>
    </xdr:from>
    <xdr:to>
      <xdr:col>22</xdr:col>
      <xdr:colOff>47625</xdr:colOff>
      <xdr:row>32</xdr:row>
      <xdr:rowOff>0</xdr:rowOff>
    </xdr:to>
    <xdr:pic>
      <xdr:nvPicPr>
        <xdr:cNvPr id="99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58575" y="60007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35</xdr:row>
      <xdr:rowOff>9525</xdr:rowOff>
    </xdr:from>
    <xdr:to>
      <xdr:col>15</xdr:col>
      <xdr:colOff>238125</xdr:colOff>
      <xdr:row>36</xdr:row>
      <xdr:rowOff>9525</xdr:rowOff>
    </xdr:to>
    <xdr:pic>
      <xdr:nvPicPr>
        <xdr:cNvPr id="100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315325" y="68389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40</xdr:row>
      <xdr:rowOff>9525</xdr:rowOff>
    </xdr:from>
    <xdr:to>
      <xdr:col>15</xdr:col>
      <xdr:colOff>247650</xdr:colOff>
      <xdr:row>41</xdr:row>
      <xdr:rowOff>19050</xdr:rowOff>
    </xdr:to>
    <xdr:pic>
      <xdr:nvPicPr>
        <xdr:cNvPr id="101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324850" y="78009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44</xdr:row>
      <xdr:rowOff>0</xdr:rowOff>
    </xdr:from>
    <xdr:to>
      <xdr:col>16</xdr:col>
      <xdr:colOff>9525</xdr:colOff>
      <xdr:row>45</xdr:row>
      <xdr:rowOff>9525</xdr:rowOff>
    </xdr:to>
    <xdr:pic>
      <xdr:nvPicPr>
        <xdr:cNvPr id="102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334375" y="85534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53</xdr:row>
      <xdr:rowOff>0</xdr:rowOff>
    </xdr:from>
    <xdr:to>
      <xdr:col>16</xdr:col>
      <xdr:colOff>9525</xdr:colOff>
      <xdr:row>54</xdr:row>
      <xdr:rowOff>9525</xdr:rowOff>
    </xdr:to>
    <xdr:pic>
      <xdr:nvPicPr>
        <xdr:cNvPr id="103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334375" y="102679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57</xdr:row>
      <xdr:rowOff>0</xdr:rowOff>
    </xdr:from>
    <xdr:to>
      <xdr:col>16</xdr:col>
      <xdr:colOff>9525</xdr:colOff>
      <xdr:row>58</xdr:row>
      <xdr:rowOff>9525</xdr:rowOff>
    </xdr:to>
    <xdr:pic>
      <xdr:nvPicPr>
        <xdr:cNvPr id="104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334375" y="11029950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42</xdr:row>
      <xdr:rowOff>9525</xdr:rowOff>
    </xdr:from>
    <xdr:to>
      <xdr:col>18</xdr:col>
      <xdr:colOff>247650</xdr:colOff>
      <xdr:row>43</xdr:row>
      <xdr:rowOff>19050</xdr:rowOff>
    </xdr:to>
    <xdr:pic>
      <xdr:nvPicPr>
        <xdr:cNvPr id="105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9867900" y="81819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48</xdr:row>
      <xdr:rowOff>9525</xdr:rowOff>
    </xdr:from>
    <xdr:to>
      <xdr:col>18</xdr:col>
      <xdr:colOff>247650</xdr:colOff>
      <xdr:row>49</xdr:row>
      <xdr:rowOff>19050</xdr:rowOff>
    </xdr:to>
    <xdr:pic>
      <xdr:nvPicPr>
        <xdr:cNvPr id="106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867900" y="93249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55</xdr:row>
      <xdr:rowOff>9525</xdr:rowOff>
    </xdr:from>
    <xdr:to>
      <xdr:col>18</xdr:col>
      <xdr:colOff>247650</xdr:colOff>
      <xdr:row>56</xdr:row>
      <xdr:rowOff>19050</xdr:rowOff>
    </xdr:to>
    <xdr:pic>
      <xdr:nvPicPr>
        <xdr:cNvPr id="107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67900" y="106584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133350</xdr:colOff>
      <xdr:row>61</xdr:row>
      <xdr:rowOff>9525</xdr:rowOff>
    </xdr:from>
    <xdr:to>
      <xdr:col>18</xdr:col>
      <xdr:colOff>247650</xdr:colOff>
      <xdr:row>62</xdr:row>
      <xdr:rowOff>9525</xdr:rowOff>
    </xdr:to>
    <xdr:pic>
      <xdr:nvPicPr>
        <xdr:cNvPr id="108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9867900" y="1180147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180975</xdr:colOff>
      <xdr:row>35</xdr:row>
      <xdr:rowOff>0</xdr:rowOff>
    </xdr:from>
    <xdr:to>
      <xdr:col>25</xdr:col>
      <xdr:colOff>47625</xdr:colOff>
      <xdr:row>36</xdr:row>
      <xdr:rowOff>0</xdr:rowOff>
    </xdr:to>
    <xdr:pic>
      <xdr:nvPicPr>
        <xdr:cNvPr id="109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3001625" y="6829425"/>
          <a:ext cx="114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32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4.8515625" style="0" customWidth="1"/>
    <col min="2" max="2" width="26.28125" style="0" customWidth="1"/>
    <col min="3" max="3" width="19.7109375" style="0" customWidth="1"/>
    <col min="4" max="4" width="13.8515625" style="0" customWidth="1"/>
    <col min="5" max="5" width="10.140625" style="0" customWidth="1"/>
    <col min="6" max="6" width="11.421875" style="0" customWidth="1"/>
    <col min="7" max="7" width="3.00390625" style="0" customWidth="1"/>
    <col min="8" max="8" width="5.7109375" style="0" customWidth="1"/>
    <col min="9" max="9" width="15.7109375" style="0" customWidth="1"/>
    <col min="10" max="10" width="12.28125" style="0" customWidth="1"/>
    <col min="11" max="11" width="9.7109375" style="0" customWidth="1"/>
    <col min="12" max="12" width="5.7109375" style="0" customWidth="1"/>
    <col min="13" max="13" width="17.00390625" style="0" customWidth="1"/>
    <col min="14" max="14" width="15.28125" style="0" customWidth="1"/>
    <col min="15" max="15" width="9.7109375" style="0" customWidth="1"/>
  </cols>
  <sheetData>
    <row r="1" spans="1:6" ht="12.75" customHeight="1">
      <c r="A1" s="165" t="s">
        <v>62</v>
      </c>
      <c r="B1" s="166"/>
      <c r="C1" s="167"/>
      <c r="D1" s="10" t="s">
        <v>50</v>
      </c>
      <c r="E1" s="174" t="s">
        <v>109</v>
      </c>
      <c r="F1" s="175"/>
    </row>
    <row r="2" spans="1:6" ht="12.75" customHeight="1">
      <c r="A2" s="168"/>
      <c r="B2" s="169"/>
      <c r="C2" s="170"/>
      <c r="D2" s="10" t="s">
        <v>51</v>
      </c>
      <c r="E2" s="175" t="s">
        <v>110</v>
      </c>
      <c r="F2" s="175"/>
    </row>
    <row r="3" spans="1:6" ht="12.75" customHeight="1">
      <c r="A3" s="171"/>
      <c r="B3" s="172"/>
      <c r="C3" s="173"/>
      <c r="D3" s="10" t="s">
        <v>52</v>
      </c>
      <c r="E3" s="175" t="s">
        <v>102</v>
      </c>
      <c r="F3" s="175"/>
    </row>
    <row r="4" spans="1:6" ht="39.75" customHeight="1">
      <c r="A4" s="11" t="s">
        <v>53</v>
      </c>
      <c r="B4" s="11" t="s">
        <v>54</v>
      </c>
      <c r="C4" s="11" t="s">
        <v>37</v>
      </c>
      <c r="D4" s="11" t="s">
        <v>44</v>
      </c>
      <c r="E4" s="11" t="s">
        <v>45</v>
      </c>
      <c r="F4" s="11" t="s">
        <v>55</v>
      </c>
    </row>
    <row r="5" spans="1:8" ht="15.75" customHeight="1" thickBot="1">
      <c r="A5" s="45"/>
      <c r="B5" s="45"/>
      <c r="C5" s="45"/>
      <c r="D5" s="45"/>
      <c r="E5" s="45"/>
      <c r="F5" s="45"/>
      <c r="G5" s="68"/>
      <c r="H5" s="68"/>
    </row>
    <row r="6" spans="1:15" ht="19.5" customHeight="1" thickBot="1" thickTop="1">
      <c r="A6" s="158">
        <v>1</v>
      </c>
      <c r="B6" s="146" t="s">
        <v>91</v>
      </c>
      <c r="C6" s="158" t="s">
        <v>128</v>
      </c>
      <c r="D6" s="158" t="s">
        <v>129</v>
      </c>
      <c r="E6" s="158" t="s">
        <v>123</v>
      </c>
      <c r="F6" s="46"/>
      <c r="G6" s="68"/>
      <c r="H6" s="176" t="s">
        <v>28</v>
      </c>
      <c r="I6" s="176"/>
      <c r="J6" s="176"/>
      <c r="K6" s="176"/>
      <c r="L6" s="159" t="s">
        <v>29</v>
      </c>
      <c r="M6" s="159"/>
      <c r="N6" s="159"/>
      <c r="O6" s="159"/>
    </row>
    <row r="7" spans="1:15" ht="19.5" customHeight="1" thickBot="1" thickTop="1">
      <c r="A7" s="158">
        <v>2</v>
      </c>
      <c r="B7" s="146" t="s">
        <v>105</v>
      </c>
      <c r="C7" s="158" t="s">
        <v>117</v>
      </c>
      <c r="D7" s="158" t="s">
        <v>118</v>
      </c>
      <c r="E7" s="158" t="s">
        <v>112</v>
      </c>
      <c r="F7" s="147"/>
      <c r="G7" s="68"/>
      <c r="H7" s="140">
        <v>1</v>
      </c>
      <c r="I7" s="149" t="str">
        <f>VLOOKUP($H7,$A$1:$F$21,3,FALSE)</f>
        <v>LHUERRE</v>
      </c>
      <c r="J7" s="149" t="str">
        <f>VLOOKUP($H7,$A$1:$F$21,4,FALSE)</f>
        <v>TRISTAN</v>
      </c>
      <c r="K7" s="149" t="str">
        <f>VLOOKUP($H7,$A$1:$F$21,5,FALSE)</f>
        <v>75-4-LRPA</v>
      </c>
      <c r="L7" s="138">
        <v>2</v>
      </c>
      <c r="M7" s="150" t="str">
        <f>VLOOKUP($L7,$A$1:$F$21,3,FALSE)</f>
        <v>KHAYAT</v>
      </c>
      <c r="N7" s="150" t="str">
        <f>VLOOKUP($L7,$A$1:$F$21,4,FALSE)</f>
        <v>RAPHAEL</v>
      </c>
      <c r="O7" s="150" t="str">
        <f>VLOOKUP($L7,$A$1:$F$21,5,FALSE)</f>
        <v>75-4-ELIP</v>
      </c>
    </row>
    <row r="8" spans="1:15" ht="19.5" customHeight="1" thickBot="1" thickTop="1">
      <c r="A8" s="158">
        <v>3</v>
      </c>
      <c r="B8" s="146" t="s">
        <v>105</v>
      </c>
      <c r="C8" s="158" t="s">
        <v>113</v>
      </c>
      <c r="D8" s="158" t="s">
        <v>106</v>
      </c>
      <c r="E8" s="158" t="s">
        <v>112</v>
      </c>
      <c r="F8" s="46"/>
      <c r="G8" s="68"/>
      <c r="H8" s="140">
        <v>8</v>
      </c>
      <c r="I8" s="149" t="str">
        <f>VLOOKUP($H8,$A$1:$F$21,3,FALSE)</f>
        <v>TOMBAREL</v>
      </c>
      <c r="J8" s="149" t="str">
        <f>VLOOKUP($H8,$A$1:$F$21,4,FALSE)</f>
        <v>NICOLAS</v>
      </c>
      <c r="K8" s="149" t="str">
        <f>VLOOKUP($H8,$A$1:$F$21,5,FALSE)</f>
        <v>75-4-ELIP</v>
      </c>
      <c r="L8" s="138">
        <v>7</v>
      </c>
      <c r="M8" s="150" t="str">
        <f>VLOOKUP($L8,$A$1:$F$21,3,FALSE)</f>
        <v>HAIDAR</v>
      </c>
      <c r="N8" s="150" t="str">
        <f>VLOOKUP($L8,$A$1:$F$21,4,FALSE)</f>
        <v>NICOLAS</v>
      </c>
      <c r="O8" s="150" t="str">
        <f>VLOOKUP($L8,$A$1:$F$21,5,FALSE)</f>
        <v>75-4-SMPP</v>
      </c>
    </row>
    <row r="9" spans="1:15" ht="19.5" customHeight="1" thickBot="1" thickTop="1">
      <c r="A9" s="158">
        <v>4</v>
      </c>
      <c r="B9" s="146" t="s">
        <v>105</v>
      </c>
      <c r="C9" s="158" t="s">
        <v>111</v>
      </c>
      <c r="D9" s="158" t="s">
        <v>107</v>
      </c>
      <c r="E9" s="158" t="s">
        <v>112</v>
      </c>
      <c r="F9" s="69"/>
      <c r="G9" s="68"/>
      <c r="H9" s="140">
        <v>9</v>
      </c>
      <c r="I9" s="149" t="str">
        <f>VLOOKUP($H9,$A$1:$F$21,3,FALSE)</f>
        <v>JARREGA MERAYO DRUHET</v>
      </c>
      <c r="J9" s="149" t="str">
        <f>VLOOKUP($H9,$A$1:$F$21,4,FALSE)</f>
        <v>ARTHUR</v>
      </c>
      <c r="K9" s="149" t="str">
        <f>VLOOKUP($H9,$A$1:$F$21,5,FALSE)</f>
        <v>75-4-ELIP</v>
      </c>
      <c r="L9" s="138">
        <v>10</v>
      </c>
      <c r="M9" s="150" t="str">
        <f>VLOOKUP($L9,$A$1:$F$21,3,FALSE)</f>
        <v>GRUND</v>
      </c>
      <c r="N9" s="150" t="str">
        <f>VLOOKUP($L9,$A$1:$F$21,4,FALSE)</f>
        <v>GEOFFROY</v>
      </c>
      <c r="O9" s="150" t="str">
        <f>VLOOKUP($L9,$A$1:$F$21,5,FALSE)</f>
        <v>75-4-LRPA</v>
      </c>
    </row>
    <row r="10" spans="1:15" ht="19.5" customHeight="1" thickBot="1" thickTop="1">
      <c r="A10" s="158">
        <v>5</v>
      </c>
      <c r="B10" s="146" t="s">
        <v>91</v>
      </c>
      <c r="C10" s="158" t="s">
        <v>121</v>
      </c>
      <c r="D10" s="158" t="s">
        <v>122</v>
      </c>
      <c r="E10" s="158" t="s">
        <v>123</v>
      </c>
      <c r="F10" s="147"/>
      <c r="G10" s="68"/>
      <c r="H10" s="141">
        <v>16</v>
      </c>
      <c r="I10" s="149" t="str">
        <f>VLOOKUP($H10,$A$1:$F$21,3,FALSE)</f>
        <v>WEI</v>
      </c>
      <c r="J10" s="149" t="str">
        <f>VLOOKUP($H10,$A$1:$F$21,4,FALSE)</f>
        <v>NOE</v>
      </c>
      <c r="K10" s="149" t="str">
        <f>VLOOKUP($H10,$A$1:$F$21,5,FALSE)</f>
        <v>75-4-SMPP</v>
      </c>
      <c r="L10" s="139">
        <v>15</v>
      </c>
      <c r="M10" s="150" t="str">
        <f>VLOOKUP($L10,$A$1:$F$21,3,FALSE)</f>
        <v>FRANCART</v>
      </c>
      <c r="N10" s="150" t="str">
        <f>VLOOKUP($L10,$A$1:$F$21,4,FALSE)</f>
        <v>CHRISTIAN</v>
      </c>
      <c r="O10" s="150" t="str">
        <f>VLOOKUP($L10,$A$1:$F$21,5,FALSE)</f>
        <v>75-4-ELIP</v>
      </c>
    </row>
    <row r="11" spans="1:15" ht="19.5" customHeight="1" thickTop="1">
      <c r="A11" s="158">
        <v>6</v>
      </c>
      <c r="B11" s="146" t="s">
        <v>99</v>
      </c>
      <c r="C11" s="158" t="s">
        <v>134</v>
      </c>
      <c r="D11" s="158" t="s">
        <v>135</v>
      </c>
      <c r="E11" s="158" t="s">
        <v>131</v>
      </c>
      <c r="F11" s="46"/>
      <c r="G11" s="68"/>
      <c r="H11" s="124"/>
      <c r="I11" s="125"/>
      <c r="J11" s="125"/>
      <c r="K11" s="125"/>
      <c r="L11" s="125"/>
      <c r="M11" s="125"/>
      <c r="N11" s="125"/>
      <c r="O11" s="125"/>
    </row>
    <row r="12" spans="1:15" ht="19.5" customHeight="1" thickBot="1">
      <c r="A12" s="158">
        <v>7</v>
      </c>
      <c r="B12" s="146" t="s">
        <v>99</v>
      </c>
      <c r="C12" s="158" t="s">
        <v>130</v>
      </c>
      <c r="D12" s="158" t="s">
        <v>120</v>
      </c>
      <c r="E12" s="158" t="s">
        <v>131</v>
      </c>
      <c r="F12" s="147"/>
      <c r="G12" s="68"/>
      <c r="H12" s="124"/>
      <c r="I12" s="125"/>
      <c r="J12" s="125"/>
      <c r="K12" s="125"/>
      <c r="L12" s="125"/>
      <c r="M12" s="125"/>
      <c r="N12" s="125"/>
      <c r="O12" s="125"/>
    </row>
    <row r="13" spans="1:15" ht="19.5" customHeight="1" thickBot="1" thickTop="1">
      <c r="A13" s="158">
        <v>8</v>
      </c>
      <c r="B13" s="146" t="s">
        <v>105</v>
      </c>
      <c r="C13" s="158" t="s">
        <v>119</v>
      </c>
      <c r="D13" s="158" t="s">
        <v>120</v>
      </c>
      <c r="E13" s="158" t="s">
        <v>112</v>
      </c>
      <c r="F13" s="147"/>
      <c r="G13" s="68"/>
      <c r="H13" s="160" t="s">
        <v>30</v>
      </c>
      <c r="I13" s="160"/>
      <c r="J13" s="160"/>
      <c r="K13" s="160"/>
      <c r="L13" s="161" t="s">
        <v>31</v>
      </c>
      <c r="M13" s="161"/>
      <c r="N13" s="161"/>
      <c r="O13" s="161"/>
    </row>
    <row r="14" spans="1:15" ht="19.5" customHeight="1" thickBot="1" thickTop="1">
      <c r="A14" s="158">
        <v>9</v>
      </c>
      <c r="B14" s="146" t="s">
        <v>105</v>
      </c>
      <c r="C14" s="158" t="s">
        <v>116</v>
      </c>
      <c r="D14" s="158" t="s">
        <v>104</v>
      </c>
      <c r="E14" s="158" t="s">
        <v>112</v>
      </c>
      <c r="F14" s="46"/>
      <c r="G14" s="68"/>
      <c r="H14" s="142">
        <v>3</v>
      </c>
      <c r="I14" s="151" t="str">
        <f>VLOOKUP($H14,$A$1:$F$21,3,FALSE)</f>
        <v>DROIN</v>
      </c>
      <c r="J14" s="151" t="str">
        <f>VLOOKUP($H14,$A$1:$F$21,4,FALSE)</f>
        <v>AUGUSTIN</v>
      </c>
      <c r="K14" s="151" t="str">
        <f>VLOOKUP($H14,$A$1:$F$21,5,FALSE)</f>
        <v>75-4-ELIP</v>
      </c>
      <c r="L14" s="144">
        <v>4</v>
      </c>
      <c r="M14" s="152" t="str">
        <f>VLOOKUP($L14,$A$1:$F$21,3,FALSE)</f>
        <v>ARRIBART</v>
      </c>
      <c r="N14" s="152" t="str">
        <f>VLOOKUP($L14,$A$1:$F$21,4,FALSE)</f>
        <v>ALEXANDRE</v>
      </c>
      <c r="O14" s="152" t="str">
        <f>VLOOKUP($L14,$A$1:$F$21,5,FALSE)</f>
        <v>75-4-ELIP</v>
      </c>
    </row>
    <row r="15" spans="1:15" ht="19.5" customHeight="1" thickBot="1" thickTop="1">
      <c r="A15" s="158">
        <v>10</v>
      </c>
      <c r="B15" s="146" t="s">
        <v>91</v>
      </c>
      <c r="C15" s="158" t="s">
        <v>124</v>
      </c>
      <c r="D15" s="158" t="s">
        <v>125</v>
      </c>
      <c r="E15" s="158" t="s">
        <v>123</v>
      </c>
      <c r="F15" s="147"/>
      <c r="G15" s="68"/>
      <c r="H15" s="142">
        <v>6</v>
      </c>
      <c r="I15" s="151" t="str">
        <f>VLOOKUP($H15,$A$1:$F$21,3,FALSE)</f>
        <v>RAMADE</v>
      </c>
      <c r="J15" s="151" t="str">
        <f>VLOOKUP($H15,$A$1:$F$21,4,FALSE)</f>
        <v>TIMOTHEE</v>
      </c>
      <c r="K15" s="151" t="str">
        <f>VLOOKUP($H15,$A$1:$F$21,5,FALSE)</f>
        <v>75-4-SMPP</v>
      </c>
      <c r="L15" s="144">
        <v>5</v>
      </c>
      <c r="M15" s="152" t="str">
        <f>VLOOKUP($L15,$A$1:$F$21,3,FALSE)</f>
        <v>ARTAUD</v>
      </c>
      <c r="N15" s="152" t="str">
        <f>VLOOKUP($L15,$A$1:$F$21,4,FALSE)</f>
        <v>THEOPHILE</v>
      </c>
      <c r="O15" s="152" t="str">
        <f>VLOOKUP($L15,$A$1:$F$21,5,FALSE)</f>
        <v>75-4-LRPA</v>
      </c>
    </row>
    <row r="16" spans="1:15" ht="19.5" customHeight="1" thickBot="1" thickTop="1">
      <c r="A16" s="158">
        <v>11</v>
      </c>
      <c r="B16" s="146" t="s">
        <v>91</v>
      </c>
      <c r="C16" s="158" t="s">
        <v>126</v>
      </c>
      <c r="D16" s="158" t="s">
        <v>127</v>
      </c>
      <c r="E16" s="158" t="s">
        <v>123</v>
      </c>
      <c r="F16" s="148"/>
      <c r="G16" s="68"/>
      <c r="H16" s="142">
        <v>11</v>
      </c>
      <c r="I16" s="151" t="str">
        <f>VLOOKUP($H16,$A$1:$F$21,3,FALSE)</f>
        <v>LE BOURHIS</v>
      </c>
      <c r="J16" s="151" t="str">
        <f>VLOOKUP($H16,$A$1:$F$21,4,FALSE)</f>
        <v>GONZAGUE</v>
      </c>
      <c r="K16" s="151" t="str">
        <f>VLOOKUP($H16,$A$1:$F$21,5,FALSE)</f>
        <v>75-4-LRPA</v>
      </c>
      <c r="L16" s="144">
        <v>12</v>
      </c>
      <c r="M16" s="152" t="str">
        <f>VLOOKUP($L16,$A$1:$F$21,3,FALSE)</f>
        <v>MIELCZAREK</v>
      </c>
      <c r="N16" s="152" t="str">
        <f>VLOOKUP($L16,$A$1:$F$21,4,FALSE)</f>
        <v>ROMAIN</v>
      </c>
      <c r="O16" s="152" t="str">
        <f>VLOOKUP($L16,$A$1:$F$21,5,FALSE)</f>
        <v>75-4-ELIP</v>
      </c>
    </row>
    <row r="17" spans="1:15" ht="19.5" customHeight="1" thickBot="1" thickTop="1">
      <c r="A17" s="158">
        <v>12</v>
      </c>
      <c r="B17" s="146" t="s">
        <v>105</v>
      </c>
      <c r="C17" s="158" t="s">
        <v>141</v>
      </c>
      <c r="D17" s="158" t="s">
        <v>108</v>
      </c>
      <c r="E17" s="158" t="s">
        <v>112</v>
      </c>
      <c r="F17" s="47"/>
      <c r="G17" s="68"/>
      <c r="H17" s="143">
        <v>14</v>
      </c>
      <c r="I17" s="151" t="str">
        <f>VLOOKUP($H17,$A$1:$F$21,3,FALSE)</f>
        <v>SAVARIMUTHU</v>
      </c>
      <c r="J17" s="151" t="str">
        <f>VLOOKUP($H17,$A$1:$F$21,4,FALSE)</f>
        <v>DULNAKA SANDES</v>
      </c>
      <c r="K17" s="151" t="str">
        <f>VLOOKUP($H17,$A$1:$F$21,5,FALSE)</f>
        <v>94-4-SMSM</v>
      </c>
      <c r="L17" s="145">
        <v>13</v>
      </c>
      <c r="M17" s="152" t="str">
        <f>VLOOKUP($L17,$A$1:$F$21,3,FALSE)</f>
        <v>MEPAS</v>
      </c>
      <c r="N17" s="152" t="str">
        <f>VLOOKUP($L17,$A$1:$F$21,4,FALSE)</f>
        <v>GAETAN</v>
      </c>
      <c r="O17" s="152" t="str">
        <f>VLOOKUP($L17,$A$1:$F$21,5,FALSE)</f>
        <v>75-4-SMPP</v>
      </c>
    </row>
    <row r="18" spans="1:8" ht="19.5" customHeight="1" thickTop="1">
      <c r="A18" s="158">
        <v>13</v>
      </c>
      <c r="B18" s="146" t="s">
        <v>99</v>
      </c>
      <c r="C18" s="158" t="s">
        <v>132</v>
      </c>
      <c r="D18" s="158" t="s">
        <v>133</v>
      </c>
      <c r="E18" s="158" t="s">
        <v>131</v>
      </c>
      <c r="F18" s="147"/>
      <c r="G18" s="68"/>
      <c r="H18" s="68"/>
    </row>
    <row r="19" spans="1:8" ht="19.5" customHeight="1">
      <c r="A19" s="158">
        <v>14</v>
      </c>
      <c r="B19" s="157" t="s">
        <v>103</v>
      </c>
      <c r="C19" s="158" t="s">
        <v>138</v>
      </c>
      <c r="D19" s="158" t="s">
        <v>139</v>
      </c>
      <c r="E19" s="158" t="s">
        <v>140</v>
      </c>
      <c r="F19" s="46"/>
      <c r="G19" s="68"/>
      <c r="H19" s="68"/>
    </row>
    <row r="20" spans="1:8" ht="19.5" customHeight="1">
      <c r="A20" s="158">
        <v>15</v>
      </c>
      <c r="B20" s="146" t="s">
        <v>105</v>
      </c>
      <c r="C20" s="158" t="s">
        <v>114</v>
      </c>
      <c r="D20" s="158" t="s">
        <v>115</v>
      </c>
      <c r="E20" s="158" t="s">
        <v>112</v>
      </c>
      <c r="F20" s="46"/>
      <c r="G20" s="68"/>
      <c r="H20" s="68"/>
    </row>
    <row r="21" spans="1:8" ht="19.5" customHeight="1">
      <c r="A21" s="158">
        <v>16</v>
      </c>
      <c r="B21" s="146" t="s">
        <v>99</v>
      </c>
      <c r="C21" s="158" t="s">
        <v>136</v>
      </c>
      <c r="D21" s="158" t="s">
        <v>137</v>
      </c>
      <c r="E21" s="158" t="s">
        <v>131</v>
      </c>
      <c r="F21" s="46"/>
      <c r="G21" s="68"/>
      <c r="H21" s="68"/>
    </row>
    <row r="22" spans="1:8" ht="15">
      <c r="A22" s="68"/>
      <c r="B22" s="68"/>
      <c r="C22" s="68"/>
      <c r="D22" s="68"/>
      <c r="E22" s="68"/>
      <c r="F22" s="68"/>
      <c r="G22" s="68"/>
      <c r="H22" s="68"/>
    </row>
    <row r="23" spans="1:8" ht="21">
      <c r="A23" s="68"/>
      <c r="B23" s="162" t="s">
        <v>92</v>
      </c>
      <c r="C23" s="163"/>
      <c r="D23" s="163"/>
      <c r="E23" s="164"/>
      <c r="F23" s="68"/>
      <c r="G23" s="68"/>
      <c r="H23" s="68"/>
    </row>
    <row r="24" spans="1:8" ht="15">
      <c r="A24" s="68"/>
      <c r="B24" s="153"/>
      <c r="C24" s="154"/>
      <c r="D24" s="153"/>
      <c r="E24" s="153"/>
      <c r="F24" s="155"/>
      <c r="G24" s="68"/>
      <c r="H24" s="68"/>
    </row>
    <row r="25" spans="1:8" ht="15">
      <c r="A25" s="68"/>
      <c r="B25" s="71"/>
      <c r="C25" s="71"/>
      <c r="D25" s="71"/>
      <c r="E25" s="71"/>
      <c r="F25" s="68"/>
      <c r="G25" s="68"/>
      <c r="H25" s="68"/>
    </row>
    <row r="26" spans="1:8" ht="15">
      <c r="A26" s="68"/>
      <c r="B26" s="71"/>
      <c r="C26" s="71"/>
      <c r="D26" s="71"/>
      <c r="E26" s="71"/>
      <c r="F26" s="68"/>
      <c r="G26" s="68"/>
      <c r="H26" s="68"/>
    </row>
    <row r="27" spans="1:8" ht="15">
      <c r="A27" s="68"/>
      <c r="B27" s="71"/>
      <c r="C27" s="71"/>
      <c r="D27" s="71"/>
      <c r="E27" s="71"/>
      <c r="F27" s="68"/>
      <c r="G27" s="68"/>
      <c r="H27" s="68"/>
    </row>
    <row r="28" spans="1:8" ht="15">
      <c r="A28" s="68"/>
      <c r="F28" s="68"/>
      <c r="G28" s="68"/>
      <c r="H28" s="68"/>
    </row>
    <row r="29" spans="1:8" ht="15">
      <c r="A29" s="68"/>
      <c r="F29" s="68"/>
      <c r="G29" s="68"/>
      <c r="H29" s="68"/>
    </row>
    <row r="30" spans="1:8" ht="15">
      <c r="A30" s="68"/>
      <c r="F30" s="68"/>
      <c r="G30" s="68"/>
      <c r="H30" s="68"/>
    </row>
    <row r="31" spans="1:8" ht="15">
      <c r="A31" s="68"/>
      <c r="F31" s="68"/>
      <c r="G31" s="68"/>
      <c r="H31" s="68"/>
    </row>
    <row r="32" spans="1:8" ht="15">
      <c r="A32" s="68"/>
      <c r="F32" s="68"/>
      <c r="G32" s="68"/>
      <c r="H32" s="68"/>
    </row>
  </sheetData>
  <sheetProtection formatCells="0"/>
  <autoFilter ref="A5:F5">
    <sortState ref="A6:F32">
      <sortCondition sortBy="value" ref="A6:A32"/>
    </sortState>
  </autoFilter>
  <mergeCells count="9">
    <mergeCell ref="L6:O6"/>
    <mergeCell ref="H13:K13"/>
    <mergeCell ref="L13:O13"/>
    <mergeCell ref="B23:E23"/>
    <mergeCell ref="A1:C3"/>
    <mergeCell ref="E1:F1"/>
    <mergeCell ref="E2:F2"/>
    <mergeCell ref="E3:F3"/>
    <mergeCell ref="H6:K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tabColor rgb="FFFFC000"/>
  </sheetPr>
  <dimension ref="A1:H26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4.7109375" style="6" customWidth="1"/>
    <col min="2" max="3" width="18.7109375" style="6" customWidth="1"/>
    <col min="4" max="7" width="13.7109375" style="6" customWidth="1"/>
    <col min="8" max="8" width="9.7109375" style="6" customWidth="1"/>
    <col min="9" max="16384" width="11.421875" style="6" customWidth="1"/>
  </cols>
  <sheetData>
    <row r="1" spans="1:8" ht="38.25" customHeight="1" thickBot="1" thickTop="1">
      <c r="A1" s="184" t="s">
        <v>63</v>
      </c>
      <c r="B1" s="185"/>
      <c r="C1" s="185"/>
      <c r="D1" s="185"/>
      <c r="E1" s="185"/>
      <c r="F1" s="185"/>
      <c r="G1" s="186"/>
      <c r="H1" s="5"/>
    </row>
    <row r="2" spans="1:7" ht="30" customHeight="1" thickTop="1">
      <c r="A2" s="187" t="s">
        <v>46</v>
      </c>
      <c r="B2" s="188"/>
      <c r="C2" s="188"/>
      <c r="D2" s="189" t="s">
        <v>36</v>
      </c>
      <c r="E2" s="189"/>
      <c r="F2" s="189"/>
      <c r="G2" s="190"/>
    </row>
    <row r="3" spans="1:7" ht="39.75" customHeight="1" thickBot="1">
      <c r="A3" s="15"/>
      <c r="B3" s="16" t="s">
        <v>37</v>
      </c>
      <c r="C3" s="16" t="s">
        <v>38</v>
      </c>
      <c r="D3" s="16" t="s">
        <v>39</v>
      </c>
      <c r="E3" s="17" t="s">
        <v>40</v>
      </c>
      <c r="F3" s="17" t="s">
        <v>41</v>
      </c>
      <c r="G3" s="18" t="s">
        <v>42</v>
      </c>
    </row>
    <row r="4" spans="1:7" ht="34.5" customHeight="1" thickTop="1">
      <c r="A4" s="27">
        <v>1</v>
      </c>
      <c r="B4" s="70" t="str">
        <f>VLOOKUP($A4,Engagés!$A$1:$F$365,3,FALSE)</f>
        <v>LHUERRE</v>
      </c>
      <c r="C4" s="70" t="str">
        <f>VLOOKUP($A4,Engagés!$A$1:$F$365,4,FALSE)</f>
        <v>TRISTAN</v>
      </c>
      <c r="D4" s="70" t="str">
        <f>VLOOKUP($A4,Engagés!$A$1:$F$365,5,FALSE)</f>
        <v>75-4-LRPA</v>
      </c>
      <c r="E4" s="48"/>
      <c r="F4" s="48"/>
      <c r="G4" s="49" t="s">
        <v>32</v>
      </c>
    </row>
    <row r="5" spans="1:7" ht="34.5" customHeight="1">
      <c r="A5" s="28">
        <v>8</v>
      </c>
      <c r="B5" s="70" t="str">
        <f>VLOOKUP($A5,Engagés!$A$1:$F$365,3,FALSE)</f>
        <v>TOMBAREL</v>
      </c>
      <c r="C5" s="70" t="str">
        <f>VLOOKUP($A5,Engagés!$A$1:$F$365,4,FALSE)</f>
        <v>NICOLAS</v>
      </c>
      <c r="D5" s="70" t="str">
        <f>VLOOKUP($A5,Engagés!$A$1:$F$365,5,FALSE)</f>
        <v>75-4-ELIP</v>
      </c>
      <c r="E5" s="48"/>
      <c r="F5" s="48"/>
      <c r="G5" s="49" t="s">
        <v>33</v>
      </c>
    </row>
    <row r="6" spans="1:7" ht="34.5" customHeight="1">
      <c r="A6" s="29">
        <v>9</v>
      </c>
      <c r="B6" s="19" t="str">
        <f>VLOOKUP($A6,Engagés!$A$1:$F$365,3,FALSE)</f>
        <v>JARREGA MERAYO DRUHET</v>
      </c>
      <c r="C6" s="19" t="str">
        <f>VLOOKUP($A6,Engagés!$A$1:$F$365,4,FALSE)</f>
        <v>ARTHUR</v>
      </c>
      <c r="D6" s="19" t="str">
        <f>VLOOKUP($A6,Engagés!$A$1:$F$365,5,FALSE)</f>
        <v>75-4-ELIP</v>
      </c>
      <c r="E6" s="48"/>
      <c r="F6" s="48"/>
      <c r="G6" s="49" t="s">
        <v>35</v>
      </c>
    </row>
    <row r="7" spans="1:7" ht="34.5" customHeight="1" thickBot="1">
      <c r="A7" s="30">
        <v>16</v>
      </c>
      <c r="B7" s="19" t="str">
        <f>VLOOKUP($A7,Engagés!$A$1:$F$365,3,FALSE)</f>
        <v>WEI</v>
      </c>
      <c r="C7" s="19" t="str">
        <f>VLOOKUP($A7,Engagés!$A$1:$F$365,4,FALSE)</f>
        <v>NOE</v>
      </c>
      <c r="D7" s="19" t="str">
        <f>VLOOKUP($A7,Engagés!$A$1:$F$365,5,FALSE)</f>
        <v>75-4-SMPP</v>
      </c>
      <c r="E7" s="50"/>
      <c r="F7" s="50"/>
      <c r="G7" s="49" t="s">
        <v>34</v>
      </c>
    </row>
    <row r="8" spans="1:7" ht="34.5" customHeight="1" thickTop="1">
      <c r="A8" s="191" t="s">
        <v>64</v>
      </c>
      <c r="B8" s="192"/>
      <c r="C8" s="192"/>
      <c r="D8" s="192"/>
      <c r="E8" s="192"/>
      <c r="F8" s="192"/>
      <c r="G8" s="193"/>
    </row>
    <row r="9" spans="1:7" ht="30" customHeight="1">
      <c r="A9" s="178" t="s">
        <v>65</v>
      </c>
      <c r="B9" s="177"/>
      <c r="C9" s="177"/>
      <c r="D9" s="177" t="s">
        <v>66</v>
      </c>
      <c r="E9" s="177"/>
      <c r="F9" s="22" t="s">
        <v>27</v>
      </c>
      <c r="G9" s="23" t="s">
        <v>67</v>
      </c>
    </row>
    <row r="10" spans="1:7" ht="30" customHeight="1">
      <c r="A10" s="178" t="s">
        <v>68</v>
      </c>
      <c r="B10" s="177"/>
      <c r="C10" s="177"/>
      <c r="D10" s="22" t="str">
        <f>B4</f>
        <v>LHUERRE</v>
      </c>
      <c r="E10" s="22" t="str">
        <f>B7</f>
        <v>WEI</v>
      </c>
      <c r="F10" s="51"/>
      <c r="G10" s="52"/>
    </row>
    <row r="11" spans="1:7" ht="30" customHeight="1">
      <c r="A11" s="178" t="s">
        <v>69</v>
      </c>
      <c r="B11" s="177"/>
      <c r="C11" s="177"/>
      <c r="D11" s="22" t="str">
        <f>B5</f>
        <v>TOMBAREL</v>
      </c>
      <c r="E11" s="22" t="str">
        <f>B6</f>
        <v>JARREGA MERAYO DRUHET</v>
      </c>
      <c r="F11" s="51"/>
      <c r="G11" s="52"/>
    </row>
    <row r="12" spans="1:7" ht="30" customHeight="1">
      <c r="A12" s="178" t="s">
        <v>70</v>
      </c>
      <c r="B12" s="177"/>
      <c r="C12" s="177"/>
      <c r="D12" s="22">
        <f>IF(F10="","",F10)</f>
      </c>
      <c r="E12" s="22">
        <f>IF(F11="","",F11)</f>
      </c>
      <c r="F12" s="51"/>
      <c r="G12" s="52"/>
    </row>
    <row r="13" spans="1:7" ht="30" customHeight="1" thickBot="1">
      <c r="A13" s="179" t="s">
        <v>71</v>
      </c>
      <c r="B13" s="180"/>
      <c r="C13" s="180"/>
      <c r="D13" s="24">
        <f>IF(D12="","",IF(D12=D10,E10,D10))</f>
      </c>
      <c r="E13" s="38">
        <f>IF(E12="","",IF(E12=D11,E11,D11))</f>
      </c>
      <c r="F13" s="53"/>
      <c r="G13" s="54"/>
    </row>
    <row r="14" spans="1:7" ht="34.5" customHeight="1" thickTop="1">
      <c r="A14" s="181" t="s">
        <v>72</v>
      </c>
      <c r="B14" s="182"/>
      <c r="C14" s="182"/>
      <c r="D14" s="182"/>
      <c r="E14" s="182"/>
      <c r="F14" s="182"/>
      <c r="G14" s="183"/>
    </row>
    <row r="15" spans="1:7" ht="30" customHeight="1">
      <c r="A15" s="201" t="s">
        <v>65</v>
      </c>
      <c r="B15" s="202"/>
      <c r="C15" s="202"/>
      <c r="D15" s="202" t="s">
        <v>66</v>
      </c>
      <c r="E15" s="202"/>
      <c r="F15" s="16" t="s">
        <v>27</v>
      </c>
      <c r="G15" s="20" t="s">
        <v>67</v>
      </c>
    </row>
    <row r="16" spans="1:7" ht="30" customHeight="1">
      <c r="A16" s="201" t="s">
        <v>68</v>
      </c>
      <c r="B16" s="202"/>
      <c r="C16" s="202"/>
      <c r="D16" s="16" t="str">
        <f>B4</f>
        <v>LHUERRE</v>
      </c>
      <c r="E16" s="16" t="str">
        <f>B6</f>
        <v>JARREGA MERAYO DRUHET</v>
      </c>
      <c r="F16" s="48" t="s">
        <v>96</v>
      </c>
      <c r="G16" s="49"/>
    </row>
    <row r="17" spans="1:7" ht="30" customHeight="1">
      <c r="A17" s="201" t="s">
        <v>69</v>
      </c>
      <c r="B17" s="202"/>
      <c r="C17" s="202"/>
      <c r="D17" s="16" t="str">
        <f>B5</f>
        <v>TOMBAREL</v>
      </c>
      <c r="E17" s="16" t="str">
        <f>B6</f>
        <v>JARREGA MERAYO DRUHET</v>
      </c>
      <c r="F17" s="48" t="s">
        <v>98</v>
      </c>
      <c r="G17" s="49"/>
    </row>
    <row r="18" spans="1:7" ht="30" customHeight="1" thickBot="1">
      <c r="A18" s="195" t="s">
        <v>73</v>
      </c>
      <c r="B18" s="196"/>
      <c r="C18" s="196"/>
      <c r="D18" s="21" t="str">
        <f>B4</f>
        <v>LHUERRE</v>
      </c>
      <c r="E18" s="21" t="str">
        <f>B5</f>
        <v>TOMBAREL</v>
      </c>
      <c r="F18" s="50"/>
      <c r="G18" s="55"/>
    </row>
    <row r="19" spans="1:7" s="7" customFormat="1" ht="39.75" customHeight="1" thickTop="1">
      <c r="A19" s="197" t="s">
        <v>43</v>
      </c>
      <c r="B19" s="198"/>
      <c r="C19" s="198"/>
      <c r="D19" s="198"/>
      <c r="E19" s="199" t="str">
        <f>A2</f>
        <v>POULE 1</v>
      </c>
      <c r="F19" s="199"/>
      <c r="G19" s="200"/>
    </row>
    <row r="20" spans="1:7" s="7" customFormat="1" ht="24.75" customHeight="1">
      <c r="A20" s="203"/>
      <c r="B20" s="194"/>
      <c r="C20" s="194" t="s">
        <v>37</v>
      </c>
      <c r="D20" s="194"/>
      <c r="E20" s="194" t="s">
        <v>44</v>
      </c>
      <c r="F20" s="194"/>
      <c r="G20" s="25" t="s">
        <v>45</v>
      </c>
    </row>
    <row r="21" spans="1:7" s="7" customFormat="1" ht="24.75" customHeight="1">
      <c r="A21" s="203" t="s">
        <v>32</v>
      </c>
      <c r="B21" s="194"/>
      <c r="C21" s="194" t="str">
        <f>IF($G$4="1er",$B$4,IF($G$5="1er",$B$5,IF($G$6="1er",$B$6,IF($G$7="1er",$B$7,""))))</f>
        <v>LHUERRE</v>
      </c>
      <c r="D21" s="194"/>
      <c r="E21" s="194" t="str">
        <f>IF($G$4="1er",$C$4,IF($G$5="1er",$C$5,IF($G$6="1er",$C$6,IF($G$7="1er",$C$7,""))))</f>
        <v>TRISTAN</v>
      </c>
      <c r="F21" s="194"/>
      <c r="G21" s="25" t="str">
        <f>IF($G$4="1er",$D$4,IF($G$5="1er",$D$5,IF($G$6="1er",$D$6,IF($G$7="1er",$D$7,""))))</f>
        <v>75-4-LRPA</v>
      </c>
    </row>
    <row r="22" spans="1:7" s="7" customFormat="1" ht="24.75" customHeight="1">
      <c r="A22" s="203" t="s">
        <v>33</v>
      </c>
      <c r="B22" s="194"/>
      <c r="C22" s="194" t="str">
        <f>IF($G$4="2ème",$B$4,IF($G$5="2ème",$B$5,IF($G$6="2ème",$B$6,IF($G$7="2ème",$B$7,""))))</f>
        <v>TOMBAREL</v>
      </c>
      <c r="D22" s="194"/>
      <c r="E22" s="194" t="str">
        <f>IF($G$4="2ème",$C$4,IF($G$5="2ème",$C$5,IF($G$6="2ème",$C$6,IF($G$7="2ème",$C$7,""))))</f>
        <v>NICOLAS</v>
      </c>
      <c r="F22" s="194"/>
      <c r="G22" s="25" t="str">
        <f>IF($G$4="2ème",$D$4,IF($G$5="2ème",$D$5,IF($G$6="2ème",$D$6,IF($G$7="2ème",$D$7,""))))</f>
        <v>75-4-ELIP</v>
      </c>
    </row>
    <row r="23" spans="1:7" s="7" customFormat="1" ht="24.75" customHeight="1">
      <c r="A23" s="203" t="s">
        <v>34</v>
      </c>
      <c r="B23" s="194"/>
      <c r="C23" s="194" t="str">
        <f>IF($G$4="3ème",$B$4,IF($G$5="3ème",$B$5,IF($G$6="3ème",$B$6,IF($G$7="3ème",$B$7,""))))</f>
        <v>WEI</v>
      </c>
      <c r="D23" s="194"/>
      <c r="E23" s="194" t="str">
        <f>IF($G$4="3ème",$C$4,IF($G$5="3ème",$C$5,IF($G$6="3ème",$C$6,IF($G$7="3ème",$C$7,""))))</f>
        <v>NOE</v>
      </c>
      <c r="F23" s="194"/>
      <c r="G23" s="25" t="str">
        <f>IF($G$4="3ème",$D$4,IF($G$5="3ème",$D$5,IF($G$6="3ème",$D$6,IF($G$7="3ème",$D$7,""))))</f>
        <v>75-4-SMPP</v>
      </c>
    </row>
    <row r="24" spans="1:7" s="7" customFormat="1" ht="24.75" customHeight="1" thickBot="1">
      <c r="A24" s="204" t="s">
        <v>35</v>
      </c>
      <c r="B24" s="205"/>
      <c r="C24" s="205" t="str">
        <f>IF($G$4="4ème",$B$4,IF($G$5="4ème",$B$5,IF($G$6="4ème",$B$6,IF($G$7="4ème",$B$7,""))))</f>
        <v>JARREGA MERAYO DRUHET</v>
      </c>
      <c r="D24" s="205"/>
      <c r="E24" s="205" t="str">
        <f>IF($G$4="4ème",$C$4,IF($G$5="4ème",$C$5,IF($G$6="4ème",$C$6,IF($G$7="4ème",$C$7,""))))</f>
        <v>ARTHUR</v>
      </c>
      <c r="F24" s="205"/>
      <c r="G24" s="26" t="str">
        <f>IF($G$4="4ème",$D$4,IF($G$5="4ème",$D$5,IF($G$6="4ème",$D$6,IF($G$7="4ème",$D$7,""))))</f>
        <v>75-4-ELIP</v>
      </c>
    </row>
    <row r="25" spans="1:7" s="7" customFormat="1" ht="24.75" customHeight="1" thickTop="1">
      <c r="A25" s="8"/>
      <c r="B25" s="8"/>
      <c r="C25" s="9"/>
      <c r="D25" s="9"/>
      <c r="E25" s="9"/>
      <c r="F25" s="9"/>
      <c r="G25" s="9"/>
    </row>
    <row r="26" spans="1:7" s="7" customFormat="1" ht="24.75" customHeight="1">
      <c r="A26" s="8"/>
      <c r="B26" s="8"/>
      <c r="C26" s="9"/>
      <c r="D26" s="9"/>
      <c r="E26" s="9"/>
      <c r="F26" s="9"/>
      <c r="G26" s="9"/>
    </row>
  </sheetData>
  <sheetProtection password="FC3C" sheet="1" objects="1" scenarios="1" formatCells="0"/>
  <mergeCells count="33">
    <mergeCell ref="A24:B24"/>
    <mergeCell ref="C24:D24"/>
    <mergeCell ref="E24:F24"/>
    <mergeCell ref="A22:B22"/>
    <mergeCell ref="C22:D22"/>
    <mergeCell ref="C23:D23"/>
    <mergeCell ref="E23:F23"/>
    <mergeCell ref="C21:D21"/>
    <mergeCell ref="A15:C15"/>
    <mergeCell ref="D15:E15"/>
    <mergeCell ref="E22:F22"/>
    <mergeCell ref="A23:B23"/>
    <mergeCell ref="A16:C16"/>
    <mergeCell ref="A17:C17"/>
    <mergeCell ref="A20:B20"/>
    <mergeCell ref="E21:F21"/>
    <mergeCell ref="A21:B21"/>
    <mergeCell ref="A1:G1"/>
    <mergeCell ref="A2:C2"/>
    <mergeCell ref="D2:G2"/>
    <mergeCell ref="A8:G8"/>
    <mergeCell ref="A9:C9"/>
    <mergeCell ref="C20:D20"/>
    <mergeCell ref="E20:F20"/>
    <mergeCell ref="A18:C18"/>
    <mergeCell ref="A19:D19"/>
    <mergeCell ref="E19:G19"/>
    <mergeCell ref="D9:E9"/>
    <mergeCell ref="A10:C10"/>
    <mergeCell ref="A11:C11"/>
    <mergeCell ref="A12:C12"/>
    <mergeCell ref="A13:C13"/>
    <mergeCell ref="A14:G14"/>
  </mergeCells>
  <dataValidations count="8">
    <dataValidation type="list" allowBlank="1" showErrorMessage="1" promptTitle="Classement" prompt="1er&#10;2ème&#10;3ème&#10;4ème" sqref="G4:G7">
      <formula1>"1er,2ème,3ème,4ème"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12">
      <formula1>$D$12:$E$12</formula1>
    </dataValidation>
    <dataValidation type="list" allowBlank="1" showInputMessage="1" showErrorMessage="1" sqref="F13">
      <formula1>$D$13:$E$13</formula1>
    </dataValidation>
    <dataValidation type="list" allowBlank="1" showInputMessage="1" showErrorMessage="1" sqref="F16">
      <formula1>$D$16:$E$16</formula1>
    </dataValidation>
    <dataValidation type="list" allowBlank="1" showInputMessage="1" showErrorMessage="1" sqref="F17">
      <formula1>$D$17:$E$17</formula1>
    </dataValidation>
    <dataValidation type="list" allowBlank="1" showInputMessage="1" showErrorMessage="1" sqref="F18">
      <formula1>$D$18:$E$18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>
    <tabColor rgb="FFFFFF00"/>
  </sheetPr>
  <dimension ref="A1:H26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4.7109375" style="6" customWidth="1"/>
    <col min="2" max="3" width="18.7109375" style="6" customWidth="1"/>
    <col min="4" max="7" width="13.7109375" style="6" customWidth="1"/>
    <col min="8" max="8" width="9.7109375" style="6" customWidth="1"/>
    <col min="9" max="16384" width="11.421875" style="6" customWidth="1"/>
  </cols>
  <sheetData>
    <row r="1" spans="1:8" ht="38.25" customHeight="1" thickBot="1" thickTop="1">
      <c r="A1" s="184" t="s">
        <v>63</v>
      </c>
      <c r="B1" s="185"/>
      <c r="C1" s="185"/>
      <c r="D1" s="185"/>
      <c r="E1" s="185"/>
      <c r="F1" s="185"/>
      <c r="G1" s="186"/>
      <c r="H1" s="5"/>
    </row>
    <row r="2" spans="1:7" ht="30" customHeight="1" thickTop="1">
      <c r="A2" s="187" t="s">
        <v>47</v>
      </c>
      <c r="B2" s="188"/>
      <c r="C2" s="188"/>
      <c r="D2" s="189" t="s">
        <v>36</v>
      </c>
      <c r="E2" s="189"/>
      <c r="F2" s="189"/>
      <c r="G2" s="190"/>
    </row>
    <row r="3" spans="1:7" ht="39.75" customHeight="1" thickBot="1">
      <c r="A3" s="15"/>
      <c r="B3" s="16" t="s">
        <v>37</v>
      </c>
      <c r="C3" s="16" t="s">
        <v>38</v>
      </c>
      <c r="D3" s="16" t="s">
        <v>39</v>
      </c>
      <c r="E3" s="17" t="s">
        <v>40</v>
      </c>
      <c r="F3" s="17" t="s">
        <v>41</v>
      </c>
      <c r="G3" s="18" t="s">
        <v>42</v>
      </c>
    </row>
    <row r="4" spans="1:7" ht="34.5" customHeight="1" thickTop="1">
      <c r="A4" s="27">
        <v>2</v>
      </c>
      <c r="B4" s="19" t="str">
        <f>VLOOKUP($A4,Engagés!$A$1:$F$365,3,FALSE)</f>
        <v>KHAYAT</v>
      </c>
      <c r="C4" s="19" t="str">
        <f>VLOOKUP($A4,Engagés!$A$1:$F$365,4,FALSE)</f>
        <v>RAPHAEL</v>
      </c>
      <c r="D4" s="19" t="str">
        <f>VLOOKUP($A4,Engagés!$A$1:$F$365,5,FALSE)</f>
        <v>75-4-ELIP</v>
      </c>
      <c r="E4" s="48"/>
      <c r="F4" s="48"/>
      <c r="G4" s="49" t="s">
        <v>32</v>
      </c>
    </row>
    <row r="5" spans="1:7" ht="34.5" customHeight="1">
      <c r="A5" s="28">
        <v>7</v>
      </c>
      <c r="B5" s="19" t="str">
        <f>VLOOKUP($A5,Engagés!$A$1:$F$365,3,FALSE)</f>
        <v>HAIDAR</v>
      </c>
      <c r="C5" s="19" t="str">
        <f>VLOOKUP($A5,Engagés!$A$1:$F$365,4,FALSE)</f>
        <v>NICOLAS</v>
      </c>
      <c r="D5" s="19" t="str">
        <f>VLOOKUP($A5,Engagés!$A$1:$F$365,5,FALSE)</f>
        <v>75-4-SMPP</v>
      </c>
      <c r="E5" s="48"/>
      <c r="F5" s="48"/>
      <c r="G5" s="49" t="s">
        <v>33</v>
      </c>
    </row>
    <row r="6" spans="1:7" ht="34.5" customHeight="1">
      <c r="A6" s="29">
        <v>10</v>
      </c>
      <c r="B6" s="19" t="str">
        <f>VLOOKUP($A6,Engagés!$A$1:$F$365,3,FALSE)</f>
        <v>GRUND</v>
      </c>
      <c r="C6" s="19" t="str">
        <f>VLOOKUP($A6,Engagés!$A$1:$F$365,4,FALSE)</f>
        <v>GEOFFROY</v>
      </c>
      <c r="D6" s="19" t="str">
        <f>VLOOKUP($A6,Engagés!$A$1:$F$365,5,FALSE)</f>
        <v>75-4-LRPA</v>
      </c>
      <c r="E6" s="48"/>
      <c r="F6" s="48"/>
      <c r="G6" s="49" t="s">
        <v>34</v>
      </c>
    </row>
    <row r="7" spans="1:7" ht="34.5" customHeight="1" thickBot="1">
      <c r="A7" s="30">
        <v>15</v>
      </c>
      <c r="B7" s="19" t="str">
        <f>VLOOKUP($A7,Engagés!$A$1:$F$365,3,FALSE)</f>
        <v>FRANCART</v>
      </c>
      <c r="C7" s="19" t="str">
        <f>VLOOKUP($A7,Engagés!$A$1:$F$365,4,FALSE)</f>
        <v>CHRISTIAN</v>
      </c>
      <c r="D7" s="19" t="str">
        <f>VLOOKUP($A7,Engagés!$A$1:$F$365,5,FALSE)</f>
        <v>75-4-ELIP</v>
      </c>
      <c r="E7" s="50"/>
      <c r="F7" s="50"/>
      <c r="G7" s="49" t="s">
        <v>35</v>
      </c>
    </row>
    <row r="8" spans="1:7" ht="34.5" customHeight="1" thickTop="1">
      <c r="A8" s="191" t="s">
        <v>64</v>
      </c>
      <c r="B8" s="192"/>
      <c r="C8" s="192"/>
      <c r="D8" s="192"/>
      <c r="E8" s="192"/>
      <c r="F8" s="192"/>
      <c r="G8" s="193"/>
    </row>
    <row r="9" spans="1:7" ht="30" customHeight="1">
      <c r="A9" s="178" t="s">
        <v>65</v>
      </c>
      <c r="B9" s="177"/>
      <c r="C9" s="177"/>
      <c r="D9" s="177" t="s">
        <v>66</v>
      </c>
      <c r="E9" s="177"/>
      <c r="F9" s="22" t="s">
        <v>27</v>
      </c>
      <c r="G9" s="23" t="s">
        <v>67</v>
      </c>
    </row>
    <row r="10" spans="1:7" ht="30" customHeight="1">
      <c r="A10" s="178" t="s">
        <v>68</v>
      </c>
      <c r="B10" s="177"/>
      <c r="C10" s="177"/>
      <c r="D10" s="37" t="str">
        <f>B4</f>
        <v>KHAYAT</v>
      </c>
      <c r="E10" s="37" t="str">
        <f>B7</f>
        <v>FRANCART</v>
      </c>
      <c r="F10" s="51" t="s">
        <v>117</v>
      </c>
      <c r="G10" s="52"/>
    </row>
    <row r="11" spans="1:7" ht="30" customHeight="1">
      <c r="A11" s="178" t="s">
        <v>69</v>
      </c>
      <c r="B11" s="177"/>
      <c r="C11" s="177"/>
      <c r="D11" s="37" t="str">
        <f>B5</f>
        <v>HAIDAR</v>
      </c>
      <c r="E11" s="37" t="str">
        <f>B6</f>
        <v>GRUND</v>
      </c>
      <c r="F11" s="51" t="s">
        <v>130</v>
      </c>
      <c r="G11" s="52"/>
    </row>
    <row r="12" spans="1:7" ht="30" customHeight="1">
      <c r="A12" s="178" t="s">
        <v>70</v>
      </c>
      <c r="B12" s="177"/>
      <c r="C12" s="177"/>
      <c r="D12" s="37" t="str">
        <f>IF(F10="","",F10)</f>
        <v>KHAYAT</v>
      </c>
      <c r="E12" s="37" t="str">
        <f>IF(F11="","",F11)</f>
        <v>HAIDAR</v>
      </c>
      <c r="F12" s="51" t="s">
        <v>117</v>
      </c>
      <c r="G12" s="52"/>
    </row>
    <row r="13" spans="1:7" ht="30" customHeight="1" thickBot="1">
      <c r="A13" s="179" t="s">
        <v>71</v>
      </c>
      <c r="B13" s="180"/>
      <c r="C13" s="180"/>
      <c r="D13" s="38" t="str">
        <f>IF(D12="","",IF(D12=D10,E10,D10))</f>
        <v>FRANCART</v>
      </c>
      <c r="E13" s="38" t="str">
        <f>IF(E12="","",IF(E12=D11,E11,D11))</f>
        <v>GRUND</v>
      </c>
      <c r="F13" s="53" t="s">
        <v>124</v>
      </c>
      <c r="G13" s="54"/>
    </row>
    <row r="14" spans="1:7" ht="34.5" customHeight="1" thickTop="1">
      <c r="A14" s="181" t="s">
        <v>72</v>
      </c>
      <c r="B14" s="182"/>
      <c r="C14" s="182"/>
      <c r="D14" s="182"/>
      <c r="E14" s="182"/>
      <c r="F14" s="182"/>
      <c r="G14" s="183"/>
    </row>
    <row r="15" spans="1:7" ht="30" customHeight="1">
      <c r="A15" s="201" t="s">
        <v>65</v>
      </c>
      <c r="B15" s="202"/>
      <c r="C15" s="202"/>
      <c r="D15" s="202" t="s">
        <v>66</v>
      </c>
      <c r="E15" s="202"/>
      <c r="F15" s="16" t="s">
        <v>27</v>
      </c>
      <c r="G15" s="20" t="s">
        <v>67</v>
      </c>
    </row>
    <row r="16" spans="1:7" ht="30" customHeight="1">
      <c r="A16" s="201" t="s">
        <v>68</v>
      </c>
      <c r="B16" s="202"/>
      <c r="C16" s="202"/>
      <c r="D16" s="16" t="str">
        <f>B4</f>
        <v>KHAYAT</v>
      </c>
      <c r="E16" s="16" t="str">
        <f>B6</f>
        <v>GRUND</v>
      </c>
      <c r="F16" s="48" t="s">
        <v>97</v>
      </c>
      <c r="G16" s="49"/>
    </row>
    <row r="17" spans="1:7" ht="30" customHeight="1">
      <c r="A17" s="201" t="s">
        <v>69</v>
      </c>
      <c r="B17" s="202"/>
      <c r="C17" s="202"/>
      <c r="D17" s="16" t="str">
        <f>B5</f>
        <v>HAIDAR</v>
      </c>
      <c r="E17" s="16" t="str">
        <f>B6</f>
        <v>GRUND</v>
      </c>
      <c r="F17" s="48" t="s">
        <v>100</v>
      </c>
      <c r="G17" s="49"/>
    </row>
    <row r="18" spans="1:7" ht="30" customHeight="1" thickBot="1">
      <c r="A18" s="195" t="s">
        <v>73</v>
      </c>
      <c r="B18" s="196"/>
      <c r="C18" s="196"/>
      <c r="D18" s="21" t="str">
        <f>B4</f>
        <v>KHAYAT</v>
      </c>
      <c r="E18" s="21" t="str">
        <f>B5</f>
        <v>HAIDAR</v>
      </c>
      <c r="F18" s="50" t="s">
        <v>97</v>
      </c>
      <c r="G18" s="55"/>
    </row>
    <row r="19" spans="1:7" s="7" customFormat="1" ht="39.75" customHeight="1" thickTop="1">
      <c r="A19" s="197" t="s">
        <v>43</v>
      </c>
      <c r="B19" s="198"/>
      <c r="C19" s="198"/>
      <c r="D19" s="198"/>
      <c r="E19" s="199" t="str">
        <f>A2</f>
        <v>POULE 2</v>
      </c>
      <c r="F19" s="199"/>
      <c r="G19" s="200"/>
    </row>
    <row r="20" spans="1:7" s="7" customFormat="1" ht="24.75" customHeight="1">
      <c r="A20" s="203"/>
      <c r="B20" s="194"/>
      <c r="C20" s="194" t="s">
        <v>37</v>
      </c>
      <c r="D20" s="194"/>
      <c r="E20" s="194" t="s">
        <v>44</v>
      </c>
      <c r="F20" s="194"/>
      <c r="G20" s="25" t="s">
        <v>45</v>
      </c>
    </row>
    <row r="21" spans="1:7" s="7" customFormat="1" ht="24.75" customHeight="1">
      <c r="A21" s="203" t="s">
        <v>32</v>
      </c>
      <c r="B21" s="194"/>
      <c r="C21" s="194" t="str">
        <f>IF($G$4="1er",$B$4,IF($G$5="1er",$B$5,IF($G$6="1er",$B$6,IF($G$7="1er",$B$7,""))))</f>
        <v>KHAYAT</v>
      </c>
      <c r="D21" s="194"/>
      <c r="E21" s="194" t="str">
        <f>IF($G$4="1er",$C$4,IF($G$5="1er",$C$5,IF($G$6="1er",$C$6,IF($G$7="1er",$C$7,""))))</f>
        <v>RAPHAEL</v>
      </c>
      <c r="F21" s="194"/>
      <c r="G21" s="25" t="str">
        <f>IF($G$4="1er",$D$4,IF($G$5="1er",$D$5,IF($G$6="1er",$D$6,IF($G$7="1er",$D$7,""))))</f>
        <v>75-4-ELIP</v>
      </c>
    </row>
    <row r="22" spans="1:7" s="7" customFormat="1" ht="24.75" customHeight="1">
      <c r="A22" s="203" t="s">
        <v>33</v>
      </c>
      <c r="B22" s="194"/>
      <c r="C22" s="194" t="str">
        <f>IF($G$4="2ème",$B$4,IF($G$5="2ème",$B$5,IF($G$6="2ème",$B$6,IF($G$7="2ème",$B$7,""))))</f>
        <v>HAIDAR</v>
      </c>
      <c r="D22" s="194"/>
      <c r="E22" s="194" t="str">
        <f>IF($G$4="2ème",$C$4,IF($G$5="2ème",$C$5,IF($G$6="2ème",$C$6,IF($G$7="2ème",$C$7,""))))</f>
        <v>NICOLAS</v>
      </c>
      <c r="F22" s="194"/>
      <c r="G22" s="25" t="str">
        <f>IF($G$4="2ème",$D$4,IF($G$5="2ème",$D$5,IF($G$6="2ème",$D$6,IF($G$7="2ème",$D$7,""))))</f>
        <v>75-4-SMPP</v>
      </c>
    </row>
    <row r="23" spans="1:7" s="7" customFormat="1" ht="24.75" customHeight="1">
      <c r="A23" s="203" t="s">
        <v>34</v>
      </c>
      <c r="B23" s="194"/>
      <c r="C23" s="194" t="str">
        <f>IF($G$4="3ème",$B$4,IF($G$5="3ème",$B$5,IF($G$6="3ème",$B$6,IF($G$7="3ème",$B$7,""))))</f>
        <v>GRUND</v>
      </c>
      <c r="D23" s="194"/>
      <c r="E23" s="194" t="str">
        <f>IF($G$4="3ème",$C$4,IF($G$5="3ème",$C$5,IF($G$6="3ème",$C$6,IF($G$7="3ème",$C$7,""))))</f>
        <v>GEOFFROY</v>
      </c>
      <c r="F23" s="194"/>
      <c r="G23" s="25" t="str">
        <f>IF($G$4="3ème",$D$4,IF($G$5="3ème",$D$5,IF($G$6="3ème",$D$6,IF($G$7="3ème",$D$7,""))))</f>
        <v>75-4-LRPA</v>
      </c>
    </row>
    <row r="24" spans="1:7" s="7" customFormat="1" ht="24.75" customHeight="1" thickBot="1">
      <c r="A24" s="204" t="s">
        <v>35</v>
      </c>
      <c r="B24" s="205"/>
      <c r="C24" s="205" t="str">
        <f>IF($G$4="4ème",$B$4,IF($G$5="4ème",$B$5,IF($G$6="4ème",$B$6,IF($G$7="4ème",$B$7,""))))</f>
        <v>FRANCART</v>
      </c>
      <c r="D24" s="205"/>
      <c r="E24" s="205" t="str">
        <f>IF($G$4="4ème",$C$4,IF($G$5="4ème",$C$5,IF($G$6="4ème",$C$6,IF($G$7="4ème",$C$7,""))))</f>
        <v>CHRISTIAN</v>
      </c>
      <c r="F24" s="205"/>
      <c r="G24" s="26" t="str">
        <f>IF($G$4="4ème",$D$4,IF($G$5="4ème",$D$5,IF($G$6="4ème",$D$6,IF($G$7="4ème",$D$7,""))))</f>
        <v>75-4-ELIP</v>
      </c>
    </row>
    <row r="25" spans="1:7" s="7" customFormat="1" ht="24.75" customHeight="1" thickTop="1">
      <c r="A25" s="8"/>
      <c r="B25" s="8"/>
      <c r="C25" s="9"/>
      <c r="D25" s="9"/>
      <c r="E25" s="9"/>
      <c r="F25" s="9"/>
      <c r="G25" s="9"/>
    </row>
    <row r="26" spans="1:7" s="7" customFormat="1" ht="24.75" customHeight="1">
      <c r="A26" s="8"/>
      <c r="B26" s="8"/>
      <c r="C26" s="9"/>
      <c r="D26" s="9"/>
      <c r="E26" s="9"/>
      <c r="F26" s="9"/>
      <c r="G26" s="9"/>
    </row>
  </sheetData>
  <sheetProtection password="FC3C" sheet="1" objects="1" scenarios="1" formatCells="0"/>
  <mergeCells count="33">
    <mergeCell ref="A24:B24"/>
    <mergeCell ref="C24:D24"/>
    <mergeCell ref="E24:F24"/>
    <mergeCell ref="A22:B22"/>
    <mergeCell ref="C22:D22"/>
    <mergeCell ref="C23:D23"/>
    <mergeCell ref="E23:F23"/>
    <mergeCell ref="C21:D21"/>
    <mergeCell ref="A15:C15"/>
    <mergeCell ref="D15:E15"/>
    <mergeCell ref="E22:F22"/>
    <mergeCell ref="A23:B23"/>
    <mergeCell ref="A16:C16"/>
    <mergeCell ref="A17:C17"/>
    <mergeCell ref="A20:B20"/>
    <mergeCell ref="E21:F21"/>
    <mergeCell ref="A21:B21"/>
    <mergeCell ref="A1:G1"/>
    <mergeCell ref="A2:C2"/>
    <mergeCell ref="D2:G2"/>
    <mergeCell ref="A8:G8"/>
    <mergeCell ref="A9:C9"/>
    <mergeCell ref="C20:D20"/>
    <mergeCell ref="E20:F20"/>
    <mergeCell ref="A18:C18"/>
    <mergeCell ref="A19:D19"/>
    <mergeCell ref="E19:G19"/>
    <mergeCell ref="D9:E9"/>
    <mergeCell ref="A10:C10"/>
    <mergeCell ref="A11:C11"/>
    <mergeCell ref="A12:C12"/>
    <mergeCell ref="A13:C13"/>
    <mergeCell ref="A14:G14"/>
  </mergeCells>
  <dataValidations count="8">
    <dataValidation type="list" allowBlank="1" showErrorMessage="1" promptTitle="Classement" prompt="1er&#10;2ème&#10;3ème&#10;4ème" sqref="G4:G7">
      <formula1>"1er,2ème,3ème,4ème"</formula1>
    </dataValidation>
    <dataValidation type="list" allowBlank="1" showInputMessage="1" showErrorMessage="1" sqref="F13">
      <formula1>$D$13:$E$13</formula1>
    </dataValidation>
    <dataValidation type="list" allowBlank="1" showInputMessage="1" showErrorMessage="1" sqref="F12">
      <formula1>$D$12:$E$12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8">
      <formula1>$D$18:$E$18</formula1>
    </dataValidation>
    <dataValidation type="list" allowBlank="1" showInputMessage="1" showErrorMessage="1" sqref="F17">
      <formula1>$D$17:$E$17</formula1>
    </dataValidation>
    <dataValidation type="list" allowBlank="1" showInputMessage="1" showErrorMessage="1" sqref="F16">
      <formula1>$D$16:$E$16</formula1>
    </dataValidation>
  </dataValidations>
  <printOptions/>
  <pageMargins left="0.25" right="0.25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>
    <tabColor rgb="FF92D050"/>
  </sheetPr>
  <dimension ref="A1:H26"/>
  <sheetViews>
    <sheetView zoomScalePageLayoutView="0" workbookViewId="0" topLeftCell="A1">
      <selection activeCell="A14" sqref="A14:G14"/>
    </sheetView>
  </sheetViews>
  <sheetFormatPr defaultColWidth="11.421875" defaultRowHeight="15"/>
  <cols>
    <col min="1" max="1" width="4.7109375" style="6" customWidth="1"/>
    <col min="2" max="3" width="18.7109375" style="6" customWidth="1"/>
    <col min="4" max="7" width="13.7109375" style="6" customWidth="1"/>
    <col min="8" max="8" width="9.7109375" style="6" customWidth="1"/>
    <col min="9" max="16384" width="11.421875" style="6" customWidth="1"/>
  </cols>
  <sheetData>
    <row r="1" spans="1:8" ht="38.25" customHeight="1" thickBot="1" thickTop="1">
      <c r="A1" s="184" t="s">
        <v>63</v>
      </c>
      <c r="B1" s="185"/>
      <c r="C1" s="185"/>
      <c r="D1" s="185"/>
      <c r="E1" s="185"/>
      <c r="F1" s="185"/>
      <c r="G1" s="186"/>
      <c r="H1" s="5"/>
    </row>
    <row r="2" spans="1:7" ht="30" customHeight="1" thickTop="1">
      <c r="A2" s="187" t="s">
        <v>48</v>
      </c>
      <c r="B2" s="188"/>
      <c r="C2" s="188"/>
      <c r="D2" s="189" t="s">
        <v>36</v>
      </c>
      <c r="E2" s="189"/>
      <c r="F2" s="189"/>
      <c r="G2" s="190"/>
    </row>
    <row r="3" spans="1:7" ht="39.75" customHeight="1" thickBot="1">
      <c r="A3" s="15"/>
      <c r="B3" s="16" t="s">
        <v>37</v>
      </c>
      <c r="C3" s="16" t="s">
        <v>38</v>
      </c>
      <c r="D3" s="16" t="s">
        <v>39</v>
      </c>
      <c r="E3" s="17" t="s">
        <v>40</v>
      </c>
      <c r="F3" s="17" t="s">
        <v>41</v>
      </c>
      <c r="G3" s="18" t="s">
        <v>42</v>
      </c>
    </row>
    <row r="4" spans="1:7" ht="34.5" customHeight="1" thickTop="1">
      <c r="A4" s="31">
        <v>3</v>
      </c>
      <c r="B4" s="19" t="str">
        <f>VLOOKUP($A4,Engagés!$A$1:$F$365,3,FALSE)</f>
        <v>DROIN</v>
      </c>
      <c r="C4" s="19" t="str">
        <f>VLOOKUP($A4,Engagés!$A$1:$F$365,4,FALSE)</f>
        <v>AUGUSTIN</v>
      </c>
      <c r="D4" s="19" t="str">
        <f>VLOOKUP($A4,Engagés!$A$1:$F$365,5,FALSE)</f>
        <v>75-4-ELIP</v>
      </c>
      <c r="E4" s="48"/>
      <c r="F4" s="48"/>
      <c r="G4" s="49" t="s">
        <v>33</v>
      </c>
    </row>
    <row r="5" spans="1:7" ht="34.5" customHeight="1">
      <c r="A5" s="28">
        <v>6</v>
      </c>
      <c r="B5" s="19" t="str">
        <f>VLOOKUP($A5,Engagés!$A$1:$F$365,3,FALSE)</f>
        <v>RAMADE</v>
      </c>
      <c r="C5" s="19" t="str">
        <f>VLOOKUP($A5,Engagés!$A$1:$F$365,4,FALSE)</f>
        <v>TIMOTHEE</v>
      </c>
      <c r="D5" s="19" t="str">
        <f>VLOOKUP($A5,Engagés!$A$1:$F$365,5,FALSE)</f>
        <v>75-4-SMPP</v>
      </c>
      <c r="E5" s="48"/>
      <c r="F5" s="48"/>
      <c r="G5" s="49" t="s">
        <v>34</v>
      </c>
    </row>
    <row r="6" spans="1:7" ht="34.5" customHeight="1">
      <c r="A6" s="29">
        <v>11</v>
      </c>
      <c r="B6" s="19" t="str">
        <f>VLOOKUP($A6,Engagés!$A$1:$F$365,3,FALSE)</f>
        <v>LE BOURHIS</v>
      </c>
      <c r="C6" s="19" t="str">
        <f>VLOOKUP($A6,Engagés!$A$1:$F$365,4,FALSE)</f>
        <v>GONZAGUE</v>
      </c>
      <c r="D6" s="19" t="str">
        <f>VLOOKUP($A6,Engagés!$A$1:$F$365,5,FALSE)</f>
        <v>75-4-LRPA</v>
      </c>
      <c r="E6" s="48"/>
      <c r="F6" s="48"/>
      <c r="G6" s="49" t="s">
        <v>32</v>
      </c>
    </row>
    <row r="7" spans="1:7" ht="34.5" customHeight="1" thickBot="1">
      <c r="A7" s="30">
        <v>14</v>
      </c>
      <c r="B7" s="19" t="str">
        <f>VLOOKUP($A7,Engagés!$A$1:$F$365,3,FALSE)</f>
        <v>SAVARIMUTHU</v>
      </c>
      <c r="C7" s="19" t="str">
        <f>VLOOKUP($A7,Engagés!$A$1:$F$365,4,FALSE)</f>
        <v>DULNAKA SANDES</v>
      </c>
      <c r="D7" s="19" t="str">
        <f>VLOOKUP($A7,Engagés!$A$1:$F$365,5,FALSE)</f>
        <v>94-4-SMSM</v>
      </c>
      <c r="E7" s="50"/>
      <c r="F7" s="50"/>
      <c r="G7" s="49" t="s">
        <v>35</v>
      </c>
    </row>
    <row r="8" spans="1:7" ht="34.5" customHeight="1" thickTop="1">
      <c r="A8" s="191" t="s">
        <v>64</v>
      </c>
      <c r="B8" s="192"/>
      <c r="C8" s="192"/>
      <c r="D8" s="192"/>
      <c r="E8" s="192"/>
      <c r="F8" s="192"/>
      <c r="G8" s="193"/>
    </row>
    <row r="9" spans="1:7" ht="30" customHeight="1">
      <c r="A9" s="178" t="s">
        <v>65</v>
      </c>
      <c r="B9" s="177"/>
      <c r="C9" s="177"/>
      <c r="D9" s="177" t="s">
        <v>66</v>
      </c>
      <c r="E9" s="177"/>
      <c r="F9" s="22" t="s">
        <v>27</v>
      </c>
      <c r="G9" s="23" t="s">
        <v>67</v>
      </c>
    </row>
    <row r="10" spans="1:7" ht="30" customHeight="1">
      <c r="A10" s="178" t="s">
        <v>68</v>
      </c>
      <c r="B10" s="177"/>
      <c r="C10" s="177"/>
      <c r="D10" s="37" t="str">
        <f>B4</f>
        <v>DROIN</v>
      </c>
      <c r="E10" s="37" t="str">
        <f>B7</f>
        <v>SAVARIMUTHU</v>
      </c>
      <c r="F10" s="51" t="s">
        <v>113</v>
      </c>
      <c r="G10" s="52"/>
    </row>
    <row r="11" spans="1:7" ht="30" customHeight="1">
      <c r="A11" s="178" t="s">
        <v>69</v>
      </c>
      <c r="B11" s="177"/>
      <c r="C11" s="177"/>
      <c r="D11" s="37" t="str">
        <f>B5</f>
        <v>RAMADE</v>
      </c>
      <c r="E11" s="37" t="str">
        <f>B6</f>
        <v>LE BOURHIS</v>
      </c>
      <c r="F11" s="51" t="s">
        <v>126</v>
      </c>
      <c r="G11" s="52"/>
    </row>
    <row r="12" spans="1:7" ht="30" customHeight="1">
      <c r="A12" s="178" t="s">
        <v>70</v>
      </c>
      <c r="B12" s="177"/>
      <c r="C12" s="177"/>
      <c r="D12" s="37" t="str">
        <f>IF(F10="","",F10)</f>
        <v>DROIN</v>
      </c>
      <c r="E12" s="37" t="str">
        <f>IF(F11="","",F11)</f>
        <v>LE BOURHIS</v>
      </c>
      <c r="F12" s="51" t="s">
        <v>126</v>
      </c>
      <c r="G12" s="52"/>
    </row>
    <row r="13" spans="1:7" ht="30" customHeight="1" thickBot="1">
      <c r="A13" s="179" t="s">
        <v>71</v>
      </c>
      <c r="B13" s="180"/>
      <c r="C13" s="180"/>
      <c r="D13" s="38" t="str">
        <f>IF(D12="","",IF(D12=D10,E10,D10))</f>
        <v>SAVARIMUTHU</v>
      </c>
      <c r="E13" s="38" t="str">
        <f>IF(E12="","",IF(E12=D11,E11,D11))</f>
        <v>RAMADE</v>
      </c>
      <c r="F13" s="53" t="s">
        <v>134</v>
      </c>
      <c r="G13" s="54"/>
    </row>
    <row r="14" spans="1:7" ht="34.5" customHeight="1" thickTop="1">
      <c r="A14" s="181" t="s">
        <v>72</v>
      </c>
      <c r="B14" s="182"/>
      <c r="C14" s="182"/>
      <c r="D14" s="182"/>
      <c r="E14" s="182"/>
      <c r="F14" s="182"/>
      <c r="G14" s="183"/>
    </row>
    <row r="15" spans="1:7" ht="30" customHeight="1">
      <c r="A15" s="201" t="s">
        <v>65</v>
      </c>
      <c r="B15" s="202"/>
      <c r="C15" s="202"/>
      <c r="D15" s="202" t="s">
        <v>66</v>
      </c>
      <c r="E15" s="202"/>
      <c r="F15" s="16" t="s">
        <v>27</v>
      </c>
      <c r="G15" s="20" t="s">
        <v>67</v>
      </c>
    </row>
    <row r="16" spans="1:7" ht="30" customHeight="1">
      <c r="A16" s="201" t="s">
        <v>68</v>
      </c>
      <c r="B16" s="202"/>
      <c r="C16" s="202"/>
      <c r="D16" s="16" t="str">
        <f>B4</f>
        <v>DROIN</v>
      </c>
      <c r="E16" s="16" t="str">
        <f>B6</f>
        <v>LE BOURHIS</v>
      </c>
      <c r="F16" s="48"/>
      <c r="G16" s="49"/>
    </row>
    <row r="17" spans="1:7" ht="30" customHeight="1">
      <c r="A17" s="201" t="s">
        <v>69</v>
      </c>
      <c r="B17" s="202"/>
      <c r="C17" s="202"/>
      <c r="D17" s="16" t="str">
        <f>B5</f>
        <v>RAMADE</v>
      </c>
      <c r="E17" s="16" t="str">
        <f>B6</f>
        <v>LE BOURHIS</v>
      </c>
      <c r="F17" s="48"/>
      <c r="G17" s="49"/>
    </row>
    <row r="18" spans="1:7" ht="30" customHeight="1" thickBot="1">
      <c r="A18" s="195" t="s">
        <v>73</v>
      </c>
      <c r="B18" s="196"/>
      <c r="C18" s="196"/>
      <c r="D18" s="21" t="str">
        <f>B4</f>
        <v>DROIN</v>
      </c>
      <c r="E18" s="21" t="str">
        <f>B5</f>
        <v>RAMADE</v>
      </c>
      <c r="F18" s="50"/>
      <c r="G18" s="55"/>
    </row>
    <row r="19" spans="1:7" s="7" customFormat="1" ht="39.75" customHeight="1" thickTop="1">
      <c r="A19" s="197" t="s">
        <v>43</v>
      </c>
      <c r="B19" s="198"/>
      <c r="C19" s="198"/>
      <c r="D19" s="198"/>
      <c r="E19" s="199" t="str">
        <f>A2</f>
        <v>POULE 3</v>
      </c>
      <c r="F19" s="199"/>
      <c r="G19" s="200"/>
    </row>
    <row r="20" spans="1:7" s="7" customFormat="1" ht="24.75" customHeight="1">
      <c r="A20" s="203"/>
      <c r="B20" s="194"/>
      <c r="C20" s="194" t="s">
        <v>37</v>
      </c>
      <c r="D20" s="194"/>
      <c r="E20" s="194" t="s">
        <v>44</v>
      </c>
      <c r="F20" s="194"/>
      <c r="G20" s="25" t="s">
        <v>45</v>
      </c>
    </row>
    <row r="21" spans="1:7" s="7" customFormat="1" ht="24.75" customHeight="1">
      <c r="A21" s="203" t="s">
        <v>32</v>
      </c>
      <c r="B21" s="194"/>
      <c r="C21" s="194" t="str">
        <f>IF($G$4="1er",$B$4,IF($G$5="1er",$B$5,IF($G$6="1er",$B$6,IF($G$7="1er",$B$7,""))))</f>
        <v>LE BOURHIS</v>
      </c>
      <c r="D21" s="194"/>
      <c r="E21" s="194" t="str">
        <f>IF($G$4="1er",$C$4,IF($G$5="1er",$C$5,IF($G$6="1er",$C$6,IF($G$7="1er",$C$7,""))))</f>
        <v>GONZAGUE</v>
      </c>
      <c r="F21" s="194"/>
      <c r="G21" s="25" t="str">
        <f>IF($G$4="1er",$D$4,IF($G$5="1er",$D$5,IF($G$6="1er",$D$6,IF($G$7="1er",$D$7,""))))</f>
        <v>75-4-LRPA</v>
      </c>
    </row>
    <row r="22" spans="1:7" s="7" customFormat="1" ht="24.75" customHeight="1">
      <c r="A22" s="203" t="s">
        <v>33</v>
      </c>
      <c r="B22" s="194"/>
      <c r="C22" s="194" t="str">
        <f>IF($G$4="2ème",$B$4,IF($G$5="2ème",$B$5,IF($G$6="2ème",$B$6,IF($G$7="2ème",$B$7,""))))</f>
        <v>DROIN</v>
      </c>
      <c r="D22" s="194"/>
      <c r="E22" s="194" t="str">
        <f>IF($G$4="2ème",$C$4,IF($G$5="2ème",$C$5,IF($G$6="2ème",$C$6,IF($G$7="2ème",$C$7,""))))</f>
        <v>AUGUSTIN</v>
      </c>
      <c r="F22" s="194"/>
      <c r="G22" s="25" t="str">
        <f>IF($G$4="2ème",$D$4,IF($G$5="2ème",$D$5,IF($G$6="2ème",$D$6,IF($G$7="2ème",$D$7,""))))</f>
        <v>75-4-ELIP</v>
      </c>
    </row>
    <row r="23" spans="1:7" s="7" customFormat="1" ht="24.75" customHeight="1">
      <c r="A23" s="203" t="s">
        <v>34</v>
      </c>
      <c r="B23" s="194"/>
      <c r="C23" s="194" t="str">
        <f>IF($G$4="3ème",$B$4,IF($G$5="3ème",$B$5,IF($G$6="3ème",$B$6,IF($G$7="3ème",$B$7,""))))</f>
        <v>RAMADE</v>
      </c>
      <c r="D23" s="194"/>
      <c r="E23" s="194" t="str">
        <f>IF($G$4="3ème",$C$4,IF($G$5="3ème",$C$5,IF($G$6="3ème",$C$6,IF($G$7="3ème",$C$7,""))))</f>
        <v>TIMOTHEE</v>
      </c>
      <c r="F23" s="194"/>
      <c r="G23" s="25" t="str">
        <f>IF($G$4="3ème",$D$4,IF($G$5="3ème",$D$5,IF($G$6="3ème",$D$6,IF($G$7="3ème",$D$7,""))))</f>
        <v>75-4-SMPP</v>
      </c>
    </row>
    <row r="24" spans="1:7" s="7" customFormat="1" ht="24.75" customHeight="1" thickBot="1">
      <c r="A24" s="204" t="s">
        <v>35</v>
      </c>
      <c r="B24" s="205"/>
      <c r="C24" s="205" t="str">
        <f>IF($G$4="4ème",$B$4,IF($G$5="4ème",$B$5,IF($G$6="4ème",$B$6,IF($G$7="4ème",$B$7,""))))</f>
        <v>SAVARIMUTHU</v>
      </c>
      <c r="D24" s="205"/>
      <c r="E24" s="205" t="str">
        <f>IF($G$4="4ème",$C$4,IF($G$5="4ème",$C$5,IF($G$6="4ème",$C$6,IF($G$7="4ème",$C$7,""))))</f>
        <v>DULNAKA SANDES</v>
      </c>
      <c r="F24" s="205"/>
      <c r="G24" s="26" t="str">
        <f>IF($G$4="4ème",$D$4,IF($G$5="4ème",$D$5,IF($G$6="4ème",$D$6,IF($G$7="4ème",$D$7,""))))</f>
        <v>94-4-SMSM</v>
      </c>
    </row>
    <row r="25" spans="1:7" s="7" customFormat="1" ht="24.75" customHeight="1" thickTop="1">
      <c r="A25" s="8"/>
      <c r="B25" s="8"/>
      <c r="C25" s="9"/>
      <c r="D25" s="9"/>
      <c r="E25" s="9"/>
      <c r="F25" s="9"/>
      <c r="G25" s="9"/>
    </row>
    <row r="26" spans="1:7" s="7" customFormat="1" ht="24.75" customHeight="1">
      <c r="A26" s="8"/>
      <c r="B26" s="8"/>
      <c r="C26" s="9"/>
      <c r="D26" s="9"/>
      <c r="E26" s="9"/>
      <c r="F26" s="9"/>
      <c r="G26" s="9"/>
    </row>
  </sheetData>
  <sheetProtection password="FC3C" sheet="1" objects="1" scenarios="1" formatCells="0"/>
  <mergeCells count="33">
    <mergeCell ref="A24:B24"/>
    <mergeCell ref="C24:D24"/>
    <mergeCell ref="E24:F24"/>
    <mergeCell ref="A22:B22"/>
    <mergeCell ref="C22:D22"/>
    <mergeCell ref="C23:D23"/>
    <mergeCell ref="E23:F23"/>
    <mergeCell ref="C21:D21"/>
    <mergeCell ref="A15:C15"/>
    <mergeCell ref="D15:E15"/>
    <mergeCell ref="E22:F22"/>
    <mergeCell ref="A23:B23"/>
    <mergeCell ref="A16:C16"/>
    <mergeCell ref="A17:C17"/>
    <mergeCell ref="A20:B20"/>
    <mergeCell ref="E21:F21"/>
    <mergeCell ref="A21:B21"/>
    <mergeCell ref="A1:G1"/>
    <mergeCell ref="A2:C2"/>
    <mergeCell ref="D2:G2"/>
    <mergeCell ref="A8:G8"/>
    <mergeCell ref="A9:C9"/>
    <mergeCell ref="C20:D20"/>
    <mergeCell ref="E20:F20"/>
    <mergeCell ref="A18:C18"/>
    <mergeCell ref="A19:D19"/>
    <mergeCell ref="E19:G19"/>
    <mergeCell ref="D9:E9"/>
    <mergeCell ref="A10:C10"/>
    <mergeCell ref="A11:C11"/>
    <mergeCell ref="A12:C12"/>
    <mergeCell ref="A13:C13"/>
    <mergeCell ref="A14:G14"/>
  </mergeCells>
  <dataValidations count="8">
    <dataValidation type="list" allowBlank="1" showErrorMessage="1" promptTitle="Classement" prompt="1er&#10;2ème&#10;3ème&#10;4ème" sqref="G4:G7">
      <formula1>"1er,2ème,3ème,4ème"</formula1>
    </dataValidation>
    <dataValidation type="list" allowBlank="1" showInputMessage="1" showErrorMessage="1" sqref="F13">
      <formula1>$D$13:$E$13</formula1>
    </dataValidation>
    <dataValidation type="list" allowBlank="1" showInputMessage="1" showErrorMessage="1" sqref="F12">
      <formula1>$D$12:$E$12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8">
      <formula1>$D$18:$E$18</formula1>
    </dataValidation>
    <dataValidation type="list" allowBlank="1" showInputMessage="1" showErrorMessage="1" sqref="F17">
      <formula1>$D$17:$E$17</formula1>
    </dataValidation>
    <dataValidation type="list" allowBlank="1" showInputMessage="1" showErrorMessage="1" sqref="F16">
      <formula1>$D$16:$E$16</formula1>
    </dataValidation>
  </dataValidations>
  <printOptions/>
  <pageMargins left="0.25" right="0.25" top="0.75" bottom="0.75" header="0.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tabColor theme="8" tint="0.39998000860214233"/>
  </sheetPr>
  <dimension ref="A1:H26"/>
  <sheetViews>
    <sheetView zoomScalePageLayoutView="0" workbookViewId="0" topLeftCell="A1">
      <selection activeCell="G7" sqref="G7"/>
    </sheetView>
  </sheetViews>
  <sheetFormatPr defaultColWidth="11.421875" defaultRowHeight="15"/>
  <cols>
    <col min="1" max="1" width="4.7109375" style="6" customWidth="1"/>
    <col min="2" max="3" width="18.7109375" style="6" customWidth="1"/>
    <col min="4" max="7" width="13.7109375" style="6" customWidth="1"/>
    <col min="8" max="8" width="9.7109375" style="6" customWidth="1"/>
    <col min="9" max="16384" width="11.421875" style="6" customWidth="1"/>
  </cols>
  <sheetData>
    <row r="1" spans="1:8" ht="38.25" customHeight="1" thickBot="1" thickTop="1">
      <c r="A1" s="184" t="s">
        <v>63</v>
      </c>
      <c r="B1" s="185"/>
      <c r="C1" s="185"/>
      <c r="D1" s="185"/>
      <c r="E1" s="185"/>
      <c r="F1" s="185"/>
      <c r="G1" s="186"/>
      <c r="H1" s="5"/>
    </row>
    <row r="2" spans="1:7" ht="30" customHeight="1" thickTop="1">
      <c r="A2" s="187" t="s">
        <v>49</v>
      </c>
      <c r="B2" s="188"/>
      <c r="C2" s="188"/>
      <c r="D2" s="189" t="s">
        <v>36</v>
      </c>
      <c r="E2" s="189"/>
      <c r="F2" s="189"/>
      <c r="G2" s="190"/>
    </row>
    <row r="3" spans="1:7" ht="39.75" customHeight="1" thickBot="1">
      <c r="A3" s="15"/>
      <c r="B3" s="16" t="s">
        <v>37</v>
      </c>
      <c r="C3" s="16" t="s">
        <v>38</v>
      </c>
      <c r="D3" s="16" t="s">
        <v>39</v>
      </c>
      <c r="E3" s="17" t="s">
        <v>40</v>
      </c>
      <c r="F3" s="17" t="s">
        <v>41</v>
      </c>
      <c r="G3" s="18" t="s">
        <v>42</v>
      </c>
    </row>
    <row r="4" spans="1:7" ht="34.5" customHeight="1" thickTop="1">
      <c r="A4" s="27">
        <v>4</v>
      </c>
      <c r="B4" s="19" t="str">
        <f>VLOOKUP($A4,Engagés!$A$1:$F$365,3,FALSE)</f>
        <v>ARRIBART</v>
      </c>
      <c r="C4" s="19" t="str">
        <f>VLOOKUP($A4,Engagés!$A$1:$F$365,4,FALSE)</f>
        <v>ALEXANDRE</v>
      </c>
      <c r="D4" s="19" t="str">
        <f>VLOOKUP($A4,Engagés!$A$1:$F$365,5,FALSE)</f>
        <v>75-4-ELIP</v>
      </c>
      <c r="E4" s="48"/>
      <c r="F4" s="48"/>
      <c r="G4" s="49" t="s">
        <v>34</v>
      </c>
    </row>
    <row r="5" spans="1:7" ht="34.5" customHeight="1">
      <c r="A5" s="28">
        <v>5</v>
      </c>
      <c r="B5" s="19" t="str">
        <f>VLOOKUP($A5,Engagés!$A$1:$F$365,3,FALSE)</f>
        <v>ARTAUD</v>
      </c>
      <c r="C5" s="19" t="str">
        <f>VLOOKUP($A5,Engagés!$A$1:$F$365,4,FALSE)</f>
        <v>THEOPHILE</v>
      </c>
      <c r="D5" s="19" t="str">
        <f>VLOOKUP($A5,Engagés!$A$1:$F$365,5,FALSE)</f>
        <v>75-4-LRPA</v>
      </c>
      <c r="E5" s="48"/>
      <c r="F5" s="48"/>
      <c r="G5" s="49" t="s">
        <v>35</v>
      </c>
    </row>
    <row r="6" spans="1:7" ht="34.5" customHeight="1">
      <c r="A6" s="29">
        <v>12</v>
      </c>
      <c r="B6" s="19" t="str">
        <f>VLOOKUP($A6,Engagés!$A$1:$F$365,3,FALSE)</f>
        <v>MIELCZAREK</v>
      </c>
      <c r="C6" s="19" t="str">
        <f>VLOOKUP($A6,Engagés!$A$1:$F$365,4,FALSE)</f>
        <v>ROMAIN</v>
      </c>
      <c r="D6" s="19" t="str">
        <f>VLOOKUP($A6,Engagés!$A$1:$F$365,5,FALSE)</f>
        <v>75-4-ELIP</v>
      </c>
      <c r="E6" s="48"/>
      <c r="F6" s="48"/>
      <c r="G6" s="49" t="s">
        <v>32</v>
      </c>
    </row>
    <row r="7" spans="1:7" ht="34.5" customHeight="1" thickBot="1">
      <c r="A7" s="30">
        <v>13</v>
      </c>
      <c r="B7" s="19" t="str">
        <f>VLOOKUP($A7,Engagés!$A$1:$F$365,3,FALSE)</f>
        <v>MEPAS</v>
      </c>
      <c r="C7" s="19" t="str">
        <f>VLOOKUP($A7,Engagés!$A$1:$F$365,4,FALSE)</f>
        <v>GAETAN</v>
      </c>
      <c r="D7" s="19" t="str">
        <f>VLOOKUP($A7,Engagés!$A$1:$F$365,5,FALSE)</f>
        <v>75-4-SMPP</v>
      </c>
      <c r="E7" s="50"/>
      <c r="F7" s="50"/>
      <c r="G7" s="49" t="s">
        <v>33</v>
      </c>
    </row>
    <row r="8" spans="1:7" ht="34.5" customHeight="1" thickTop="1">
      <c r="A8" s="191" t="s">
        <v>64</v>
      </c>
      <c r="B8" s="192"/>
      <c r="C8" s="192"/>
      <c r="D8" s="192"/>
      <c r="E8" s="192"/>
      <c r="F8" s="192"/>
      <c r="G8" s="193"/>
    </row>
    <row r="9" spans="1:7" ht="30" customHeight="1">
      <c r="A9" s="178" t="s">
        <v>65</v>
      </c>
      <c r="B9" s="177"/>
      <c r="C9" s="177"/>
      <c r="D9" s="177" t="s">
        <v>66</v>
      </c>
      <c r="E9" s="177"/>
      <c r="F9" s="22" t="s">
        <v>27</v>
      </c>
      <c r="G9" s="23" t="s">
        <v>67</v>
      </c>
    </row>
    <row r="10" spans="1:7" ht="30" customHeight="1">
      <c r="A10" s="178" t="s">
        <v>68</v>
      </c>
      <c r="B10" s="177"/>
      <c r="C10" s="177"/>
      <c r="D10" s="37" t="str">
        <f>B4</f>
        <v>ARRIBART</v>
      </c>
      <c r="E10" s="37" t="str">
        <f>B7</f>
        <v>MEPAS</v>
      </c>
      <c r="F10" s="51" t="s">
        <v>132</v>
      </c>
      <c r="G10" s="52"/>
    </row>
    <row r="11" spans="1:7" ht="30" customHeight="1">
      <c r="A11" s="178" t="s">
        <v>69</v>
      </c>
      <c r="B11" s="177"/>
      <c r="C11" s="177"/>
      <c r="D11" s="37" t="str">
        <f>B5</f>
        <v>ARTAUD</v>
      </c>
      <c r="E11" s="37" t="str">
        <f>B6</f>
        <v>MIELCZAREK</v>
      </c>
      <c r="F11" s="51" t="s">
        <v>141</v>
      </c>
      <c r="G11" s="52"/>
    </row>
    <row r="12" spans="1:7" ht="30" customHeight="1">
      <c r="A12" s="178" t="s">
        <v>70</v>
      </c>
      <c r="B12" s="177"/>
      <c r="C12" s="177"/>
      <c r="D12" s="37" t="str">
        <f>IF(F10="","",F10)</f>
        <v>MEPAS</v>
      </c>
      <c r="E12" s="37" t="str">
        <f>IF(F11="","",F11)</f>
        <v>MIELCZAREK</v>
      </c>
      <c r="F12" s="51" t="s">
        <v>141</v>
      </c>
      <c r="G12" s="52"/>
    </row>
    <row r="13" spans="1:7" ht="30" customHeight="1" thickBot="1">
      <c r="A13" s="179" t="s">
        <v>71</v>
      </c>
      <c r="B13" s="180"/>
      <c r="C13" s="180"/>
      <c r="D13" s="38" t="str">
        <f>IF(D12="","",IF(D12=D10,E10,D10))</f>
        <v>ARRIBART</v>
      </c>
      <c r="E13" s="38" t="str">
        <f>IF(E12="","",IF(E12=D11,E11,D11))</f>
        <v>ARTAUD</v>
      </c>
      <c r="F13" s="53" t="s">
        <v>111</v>
      </c>
      <c r="G13" s="54"/>
    </row>
    <row r="14" spans="1:7" ht="34.5" customHeight="1" thickTop="1">
      <c r="A14" s="181" t="s">
        <v>72</v>
      </c>
      <c r="B14" s="182"/>
      <c r="C14" s="182"/>
      <c r="D14" s="182"/>
      <c r="E14" s="182"/>
      <c r="F14" s="182"/>
      <c r="G14" s="183"/>
    </row>
    <row r="15" spans="1:7" ht="30" customHeight="1">
      <c r="A15" s="201" t="s">
        <v>65</v>
      </c>
      <c r="B15" s="202"/>
      <c r="C15" s="202"/>
      <c r="D15" s="202" t="s">
        <v>66</v>
      </c>
      <c r="E15" s="202"/>
      <c r="F15" s="16" t="s">
        <v>27</v>
      </c>
      <c r="G15" s="20" t="s">
        <v>67</v>
      </c>
    </row>
    <row r="16" spans="1:7" ht="30" customHeight="1">
      <c r="A16" s="201" t="s">
        <v>68</v>
      </c>
      <c r="B16" s="202"/>
      <c r="C16" s="202"/>
      <c r="D16" s="16" t="str">
        <f>B4</f>
        <v>ARRIBART</v>
      </c>
      <c r="E16" s="16" t="str">
        <f>B6</f>
        <v>MIELCZAREK</v>
      </c>
      <c r="F16" s="48"/>
      <c r="G16" s="49"/>
    </row>
    <row r="17" spans="1:7" ht="30" customHeight="1">
      <c r="A17" s="201" t="s">
        <v>69</v>
      </c>
      <c r="B17" s="202"/>
      <c r="C17" s="202"/>
      <c r="D17" s="16" t="str">
        <f>B5</f>
        <v>ARTAUD</v>
      </c>
      <c r="E17" s="16" t="str">
        <f>B6</f>
        <v>MIELCZAREK</v>
      </c>
      <c r="F17" s="48"/>
      <c r="G17" s="49"/>
    </row>
    <row r="18" spans="1:7" ht="30" customHeight="1" thickBot="1">
      <c r="A18" s="195" t="s">
        <v>73</v>
      </c>
      <c r="B18" s="196"/>
      <c r="C18" s="196"/>
      <c r="D18" s="21" t="str">
        <f>B4</f>
        <v>ARRIBART</v>
      </c>
      <c r="E18" s="21" t="str">
        <f>B5</f>
        <v>ARTAUD</v>
      </c>
      <c r="F18" s="50"/>
      <c r="G18" s="55"/>
    </row>
    <row r="19" spans="1:7" s="7" customFormat="1" ht="39.75" customHeight="1" thickTop="1">
      <c r="A19" s="197" t="s">
        <v>43</v>
      </c>
      <c r="B19" s="198"/>
      <c r="C19" s="198"/>
      <c r="D19" s="198"/>
      <c r="E19" s="199" t="str">
        <f>A2</f>
        <v>POULE 4</v>
      </c>
      <c r="F19" s="199"/>
      <c r="G19" s="200"/>
    </row>
    <row r="20" spans="1:7" s="7" customFormat="1" ht="24.75" customHeight="1">
      <c r="A20" s="203"/>
      <c r="B20" s="194"/>
      <c r="C20" s="194" t="s">
        <v>37</v>
      </c>
      <c r="D20" s="194"/>
      <c r="E20" s="194" t="s">
        <v>44</v>
      </c>
      <c r="F20" s="194"/>
      <c r="G20" s="25" t="s">
        <v>45</v>
      </c>
    </row>
    <row r="21" spans="1:7" s="7" customFormat="1" ht="24.75" customHeight="1">
      <c r="A21" s="203" t="s">
        <v>32</v>
      </c>
      <c r="B21" s="194"/>
      <c r="C21" s="194" t="str">
        <f>IF($G$4="1er",$B$4,IF($G$5="1er",$B$5,IF($G$6="1er",$B$6,IF($G$7="1er",$B$7,""))))</f>
        <v>MIELCZAREK</v>
      </c>
      <c r="D21" s="194"/>
      <c r="E21" s="194" t="str">
        <f>IF($G$4="1er",$C$4,IF($G$5="1er",$C$5,IF($G$6="1er",$C$6,IF($G$7="1er",$C$7,""))))</f>
        <v>ROMAIN</v>
      </c>
      <c r="F21" s="194"/>
      <c r="G21" s="25" t="str">
        <f>IF($G$4="1er",$D$4,IF($G$5="1er",$D$5,IF($G$6="1er",$D$6,IF($G$7="1er",$D$7,""))))</f>
        <v>75-4-ELIP</v>
      </c>
    </row>
    <row r="22" spans="1:7" s="7" customFormat="1" ht="24.75" customHeight="1">
      <c r="A22" s="203" t="s">
        <v>33</v>
      </c>
      <c r="B22" s="194"/>
      <c r="C22" s="194" t="str">
        <f>IF($G$4="2ème",$B$4,IF($G$5="2ème",$B$5,IF($G$6="2ème",$B$6,IF($G$7="2ème",$B$7,""))))</f>
        <v>MEPAS</v>
      </c>
      <c r="D22" s="194"/>
      <c r="E22" s="194" t="str">
        <f>IF($G$4="2ème",$C$4,IF($G$5="2ème",$C$5,IF($G$6="2ème",$C$6,IF($G$7="2ème",$C$7,""))))</f>
        <v>GAETAN</v>
      </c>
      <c r="F22" s="194"/>
      <c r="G22" s="25" t="str">
        <f>IF($G$4="2ème",$D$4,IF($G$5="2ème",$D$5,IF($G$6="2ème",$D$6,IF($G$7="2ème",$D$7,""))))</f>
        <v>75-4-SMPP</v>
      </c>
    </row>
    <row r="23" spans="1:7" s="7" customFormat="1" ht="24.75" customHeight="1">
      <c r="A23" s="203" t="s">
        <v>34</v>
      </c>
      <c r="B23" s="194"/>
      <c r="C23" s="194" t="str">
        <f>IF($G$4="3ème",$B$4,IF($G$5="3ème",$B$5,IF($G$6="3ème",$B$6,IF($G$7="3ème",$B$7,""))))</f>
        <v>ARRIBART</v>
      </c>
      <c r="D23" s="194"/>
      <c r="E23" s="194" t="str">
        <f>IF($G$4="3ème",$C$4,IF($G$5="3ème",$C$5,IF($G$6="3ème",$C$6,IF($G$7="3ème",$C$7,""))))</f>
        <v>ALEXANDRE</v>
      </c>
      <c r="F23" s="194"/>
      <c r="G23" s="25" t="str">
        <f>IF($G$4="3ème",$D$4,IF($G$5="3ème",$D$5,IF($G$6="3ème",$D$6,IF($G$7="3ème",$D$7,""))))</f>
        <v>75-4-ELIP</v>
      </c>
    </row>
    <row r="24" spans="1:7" s="7" customFormat="1" ht="24.75" customHeight="1" thickBot="1">
      <c r="A24" s="204" t="s">
        <v>35</v>
      </c>
      <c r="B24" s="205"/>
      <c r="C24" s="205" t="str">
        <f>IF($G$4="4ème",$B$4,IF($G$5="4ème",$B$5,IF($G$6="4ème",$B$6,IF($G$7="4ème",$B$7,""))))</f>
        <v>ARTAUD</v>
      </c>
      <c r="D24" s="205"/>
      <c r="E24" s="205" t="str">
        <f>IF($G$4="4ème",$C$4,IF($G$5="4ème",$C$5,IF($G$6="4ème",$C$6,IF($G$7="4ème",$C$7,""))))</f>
        <v>THEOPHILE</v>
      </c>
      <c r="F24" s="205"/>
      <c r="G24" s="26" t="str">
        <f>IF($G$4="4ème",$D$4,IF($G$5="4ème",$D$5,IF($G$6="4ème",$D$6,IF($G$7="4ème",$D$7,""))))</f>
        <v>75-4-LRPA</v>
      </c>
    </row>
    <row r="25" spans="1:7" s="7" customFormat="1" ht="24.75" customHeight="1" thickTop="1">
      <c r="A25" s="8"/>
      <c r="B25" s="8"/>
      <c r="C25" s="9"/>
      <c r="D25" s="9"/>
      <c r="E25" s="9"/>
      <c r="F25" s="9"/>
      <c r="G25" s="9"/>
    </row>
    <row r="26" spans="1:7" s="7" customFormat="1" ht="24.75" customHeight="1">
      <c r="A26" s="8"/>
      <c r="B26" s="8"/>
      <c r="C26" s="9"/>
      <c r="D26" s="9"/>
      <c r="E26" s="9"/>
      <c r="F26" s="9"/>
      <c r="G26" s="9"/>
    </row>
  </sheetData>
  <sheetProtection password="FC3C" sheet="1" objects="1" scenarios="1" formatCells="0"/>
  <mergeCells count="33">
    <mergeCell ref="A24:B24"/>
    <mergeCell ref="C24:D24"/>
    <mergeCell ref="E24:F24"/>
    <mergeCell ref="A22:B22"/>
    <mergeCell ref="C22:D22"/>
    <mergeCell ref="C23:D23"/>
    <mergeCell ref="E23:F23"/>
    <mergeCell ref="C21:D21"/>
    <mergeCell ref="A15:C15"/>
    <mergeCell ref="D15:E15"/>
    <mergeCell ref="E22:F22"/>
    <mergeCell ref="A23:B23"/>
    <mergeCell ref="A16:C16"/>
    <mergeCell ref="A17:C17"/>
    <mergeCell ref="A20:B20"/>
    <mergeCell ref="E21:F21"/>
    <mergeCell ref="A21:B21"/>
    <mergeCell ref="A1:G1"/>
    <mergeCell ref="A2:C2"/>
    <mergeCell ref="D2:G2"/>
    <mergeCell ref="A8:G8"/>
    <mergeCell ref="A9:C9"/>
    <mergeCell ref="C20:D20"/>
    <mergeCell ref="E20:F20"/>
    <mergeCell ref="A18:C18"/>
    <mergeCell ref="A19:D19"/>
    <mergeCell ref="E19:G19"/>
    <mergeCell ref="D9:E9"/>
    <mergeCell ref="A10:C10"/>
    <mergeCell ref="A11:C11"/>
    <mergeCell ref="A12:C12"/>
    <mergeCell ref="A13:C13"/>
    <mergeCell ref="A14:G14"/>
  </mergeCells>
  <dataValidations count="8">
    <dataValidation type="list" allowBlank="1" showErrorMessage="1" promptTitle="Classement" prompt="1er&#10;2ème&#10;3ème&#10;4ème" sqref="G4:G7">
      <formula1>"1er,2ème,3ème,4ème"</formula1>
    </dataValidation>
    <dataValidation type="list" allowBlank="1" showInputMessage="1" showErrorMessage="1" sqref="F13">
      <formula1>$D$13:$E$13</formula1>
    </dataValidation>
    <dataValidation type="list" allowBlank="1" showInputMessage="1" showErrorMessage="1" sqref="F12">
      <formula1>$D$12:$E$12</formula1>
    </dataValidation>
    <dataValidation type="list" allowBlank="1" showInputMessage="1" showErrorMessage="1" sqref="F11">
      <formula1>$D$11:$E$11</formula1>
    </dataValidation>
    <dataValidation type="list" allowBlank="1" showInputMessage="1" showErrorMessage="1" sqref="F10">
      <formula1>$D$10:$E$10</formula1>
    </dataValidation>
    <dataValidation type="list" allowBlank="1" showInputMessage="1" showErrorMessage="1" sqref="F18">
      <formula1>$D$18:$E$18</formula1>
    </dataValidation>
    <dataValidation type="list" allowBlank="1" showInputMessage="1" showErrorMessage="1" sqref="F17">
      <formula1>$D$17:$E$17</formula1>
    </dataValidation>
    <dataValidation type="list" allowBlank="1" showInputMessage="1" showErrorMessage="1" sqref="F16">
      <formula1>$D$16:$E$16</formula1>
    </dataValidation>
  </dataValidations>
  <printOptions/>
  <pageMargins left="0.25" right="0.25" top="0.75" bottom="0.75" header="0.3" footer="0.3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P5"/>
  <sheetViews>
    <sheetView zoomScalePageLayoutView="0" workbookViewId="0" topLeftCell="A1">
      <selection activeCell="M2" sqref="M2:M5"/>
    </sheetView>
  </sheetViews>
  <sheetFormatPr defaultColWidth="11.421875" defaultRowHeight="15"/>
  <cols>
    <col min="1" max="1" width="4.7109375" style="4" customWidth="1"/>
    <col min="2" max="2" width="10.7109375" style="4" customWidth="1"/>
    <col min="3" max="3" width="8.7109375" style="4" customWidth="1"/>
    <col min="4" max="4" width="6.7109375" style="4" customWidth="1"/>
    <col min="5" max="5" width="4.7109375" style="4" customWidth="1"/>
    <col min="6" max="6" width="10.7109375" style="4" customWidth="1"/>
    <col min="7" max="7" width="8.7109375" style="4" customWidth="1"/>
    <col min="8" max="8" width="6.7109375" style="4" customWidth="1"/>
    <col min="9" max="9" width="4.7109375" style="4" customWidth="1"/>
    <col min="10" max="10" width="10.7109375" style="4" customWidth="1"/>
    <col min="11" max="11" width="8.7109375" style="4" customWidth="1"/>
    <col min="12" max="12" width="6.7109375" style="4" customWidth="1"/>
    <col min="13" max="13" width="4.7109375" style="4" customWidth="1"/>
    <col min="14" max="14" width="10.7109375" style="4" customWidth="1"/>
    <col min="15" max="15" width="8.7109375" style="4" customWidth="1"/>
    <col min="16" max="16" width="6.7109375" style="4" customWidth="1"/>
    <col min="17" max="16384" width="11.421875" style="4" customWidth="1"/>
  </cols>
  <sheetData>
    <row r="1" spans="1:16" ht="24.75" customHeight="1" thickBot="1" thickTop="1">
      <c r="A1" s="206" t="s">
        <v>28</v>
      </c>
      <c r="B1" s="207"/>
      <c r="C1" s="207"/>
      <c r="D1" s="208"/>
      <c r="E1" s="209" t="s">
        <v>29</v>
      </c>
      <c r="F1" s="207"/>
      <c r="G1" s="207"/>
      <c r="H1" s="208"/>
      <c r="I1" s="209" t="s">
        <v>30</v>
      </c>
      <c r="J1" s="207"/>
      <c r="K1" s="207"/>
      <c r="L1" s="208"/>
      <c r="M1" s="209" t="s">
        <v>31</v>
      </c>
      <c r="N1" s="207"/>
      <c r="O1" s="207"/>
      <c r="P1" s="210"/>
    </row>
    <row r="2" spans="1:16" s="42" customFormat="1" ht="34.5" customHeight="1" thickTop="1">
      <c r="A2" s="126" t="s">
        <v>32</v>
      </c>
      <c r="B2" s="40" t="str">
        <f>'Poule 1'!$C21</f>
        <v>LHUERRE</v>
      </c>
      <c r="C2" s="40" t="str">
        <f>'Poule 1'!$E21</f>
        <v>TRISTAN</v>
      </c>
      <c r="D2" s="40" t="str">
        <f>'Poule 1'!$G21</f>
        <v>75-4-LRPA</v>
      </c>
      <c r="E2" s="129" t="s">
        <v>32</v>
      </c>
      <c r="F2" s="40" t="str">
        <f>'Poule 2'!$C21</f>
        <v>KHAYAT</v>
      </c>
      <c r="G2" s="40" t="str">
        <f>'Poule 2'!$E21</f>
        <v>RAPHAEL</v>
      </c>
      <c r="H2" s="40" t="str">
        <f>'Poule 2'!$G21</f>
        <v>75-4-ELIP</v>
      </c>
      <c r="I2" s="132" t="s">
        <v>32</v>
      </c>
      <c r="J2" s="40" t="str">
        <f>'Poule 3'!$C21</f>
        <v>LE BOURHIS</v>
      </c>
      <c r="K2" s="40" t="str">
        <f>'Poule 3'!$E21</f>
        <v>GONZAGUE</v>
      </c>
      <c r="L2" s="40" t="str">
        <f>'Poule 3'!$G21</f>
        <v>75-4-LRPA</v>
      </c>
      <c r="M2" s="135" t="s">
        <v>32</v>
      </c>
      <c r="N2" s="40" t="str">
        <f>'Poule 4'!$C21</f>
        <v>MIELCZAREK</v>
      </c>
      <c r="O2" s="40" t="str">
        <f>'Poule 4'!$E21</f>
        <v>ROMAIN</v>
      </c>
      <c r="P2" s="41" t="str">
        <f>'Poule 4'!$G21</f>
        <v>75-4-ELIP</v>
      </c>
    </row>
    <row r="3" spans="1:16" s="42" customFormat="1" ht="34.5" customHeight="1">
      <c r="A3" s="127" t="s">
        <v>33</v>
      </c>
      <c r="B3" s="40" t="str">
        <f>'Poule 1'!$C22</f>
        <v>TOMBAREL</v>
      </c>
      <c r="C3" s="40" t="str">
        <f>'Poule 1'!$E22</f>
        <v>NICOLAS</v>
      </c>
      <c r="D3" s="40" t="str">
        <f>'Poule 1'!$G22</f>
        <v>75-4-ELIP</v>
      </c>
      <c r="E3" s="130" t="s">
        <v>33</v>
      </c>
      <c r="F3" s="40" t="str">
        <f>'Poule 2'!$C22</f>
        <v>HAIDAR</v>
      </c>
      <c r="G3" s="40" t="str">
        <f>'Poule 2'!$E22</f>
        <v>NICOLAS</v>
      </c>
      <c r="H3" s="40" t="str">
        <f>'Poule 2'!$G22</f>
        <v>75-4-SMPP</v>
      </c>
      <c r="I3" s="133" t="s">
        <v>33</v>
      </c>
      <c r="J3" s="40" t="str">
        <f>'Poule 3'!$C22</f>
        <v>DROIN</v>
      </c>
      <c r="K3" s="40" t="str">
        <f>'Poule 3'!$E22</f>
        <v>AUGUSTIN</v>
      </c>
      <c r="L3" s="40" t="str">
        <f>'Poule 3'!$G22</f>
        <v>75-4-ELIP</v>
      </c>
      <c r="M3" s="136" t="s">
        <v>33</v>
      </c>
      <c r="N3" s="40" t="str">
        <f>'Poule 4'!$C22</f>
        <v>MEPAS</v>
      </c>
      <c r="O3" s="40" t="str">
        <f>'Poule 4'!$E22</f>
        <v>GAETAN</v>
      </c>
      <c r="P3" s="41" t="str">
        <f>'Poule 4'!$G22</f>
        <v>75-4-SMPP</v>
      </c>
    </row>
    <row r="4" spans="1:16" s="42" customFormat="1" ht="34.5" customHeight="1">
      <c r="A4" s="127" t="s">
        <v>34</v>
      </c>
      <c r="B4" s="40" t="str">
        <f>'Poule 1'!$C23</f>
        <v>WEI</v>
      </c>
      <c r="C4" s="40" t="str">
        <f>'Poule 1'!$E23</f>
        <v>NOE</v>
      </c>
      <c r="D4" s="40" t="str">
        <f>'Poule 1'!$G23</f>
        <v>75-4-SMPP</v>
      </c>
      <c r="E4" s="130" t="s">
        <v>34</v>
      </c>
      <c r="F4" s="40" t="str">
        <f>'Poule 2'!$C23</f>
        <v>GRUND</v>
      </c>
      <c r="G4" s="40" t="str">
        <f>'Poule 2'!$E23</f>
        <v>GEOFFROY</v>
      </c>
      <c r="H4" s="40" t="str">
        <f>'Poule 2'!$G23</f>
        <v>75-4-LRPA</v>
      </c>
      <c r="I4" s="133" t="s">
        <v>34</v>
      </c>
      <c r="J4" s="40" t="str">
        <f>'Poule 3'!$C23</f>
        <v>RAMADE</v>
      </c>
      <c r="K4" s="40" t="str">
        <f>'Poule 3'!$E23</f>
        <v>TIMOTHEE</v>
      </c>
      <c r="L4" s="40" t="str">
        <f>'Poule 3'!$G23</f>
        <v>75-4-SMPP</v>
      </c>
      <c r="M4" s="136" t="s">
        <v>34</v>
      </c>
      <c r="N4" s="40" t="str">
        <f>'Poule 4'!$C23</f>
        <v>ARRIBART</v>
      </c>
      <c r="O4" s="40" t="str">
        <f>'Poule 4'!$E23</f>
        <v>ALEXANDRE</v>
      </c>
      <c r="P4" s="41" t="str">
        <f>'Poule 4'!$G23</f>
        <v>75-4-ELIP</v>
      </c>
    </row>
    <row r="5" spans="1:16" s="42" customFormat="1" ht="34.5" customHeight="1" thickBot="1">
      <c r="A5" s="128" t="s">
        <v>35</v>
      </c>
      <c r="B5" s="43" t="str">
        <f>'Poule 1'!$C24</f>
        <v>JARREGA MERAYO DRUHET</v>
      </c>
      <c r="C5" s="43" t="str">
        <f>'Poule 1'!$E24</f>
        <v>ARTHUR</v>
      </c>
      <c r="D5" s="43" t="str">
        <f>'Poule 1'!$G24</f>
        <v>75-4-ELIP</v>
      </c>
      <c r="E5" s="131" t="s">
        <v>35</v>
      </c>
      <c r="F5" s="43" t="str">
        <f>'Poule 2'!$C24</f>
        <v>FRANCART</v>
      </c>
      <c r="G5" s="43" t="str">
        <f>'Poule 2'!$E24</f>
        <v>CHRISTIAN</v>
      </c>
      <c r="H5" s="43" t="str">
        <f>'Poule 2'!$G24</f>
        <v>75-4-ELIP</v>
      </c>
      <c r="I5" s="134" t="s">
        <v>35</v>
      </c>
      <c r="J5" s="43" t="str">
        <f>'Poule 3'!$C24</f>
        <v>SAVARIMUTHU</v>
      </c>
      <c r="K5" s="43" t="str">
        <f>'Poule 3'!$E24</f>
        <v>DULNAKA SANDES</v>
      </c>
      <c r="L5" s="43" t="str">
        <f>'Poule 3'!$G24</f>
        <v>94-4-SMSM</v>
      </c>
      <c r="M5" s="137" t="s">
        <v>35</v>
      </c>
      <c r="N5" s="43" t="str">
        <f>'Poule 4'!$C24</f>
        <v>ARTAUD</v>
      </c>
      <c r="O5" s="43" t="str">
        <f>'Poule 4'!$E24</f>
        <v>THEOPHILE</v>
      </c>
      <c r="P5" s="44" t="str">
        <f>'Poule 4'!$G24</f>
        <v>75-4-LRPA</v>
      </c>
    </row>
    <row r="6" ht="15.75" thickTop="1"/>
  </sheetData>
  <sheetProtection password="FC3C" sheet="1" objects="1" scenarios="1" formatCells="0"/>
  <mergeCells count="4">
    <mergeCell ref="A1:D1"/>
    <mergeCell ref="E1:H1"/>
    <mergeCell ref="I1:L1"/>
    <mergeCell ref="M1:P1"/>
  </mergeCells>
  <printOptions/>
  <pageMargins left="0.25" right="0.25" top="0.75" bottom="0.75" header="0.3" footer="0.3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AB63"/>
  <sheetViews>
    <sheetView tabSelected="1" zoomScalePageLayoutView="0" workbookViewId="0" topLeftCell="A28">
      <selection activeCell="Y24" sqref="Y24"/>
    </sheetView>
  </sheetViews>
  <sheetFormatPr defaultColWidth="11.421875" defaultRowHeight="15"/>
  <cols>
    <col min="1" max="1" width="6.140625" style="1" customWidth="1"/>
    <col min="2" max="2" width="14.7109375" style="1" customWidth="1"/>
    <col min="3" max="3" width="3.7109375" style="1" customWidth="1"/>
    <col min="4" max="4" width="4.7109375" style="1" customWidth="1"/>
    <col min="5" max="5" width="14.7109375" style="1" customWidth="1"/>
    <col min="6" max="6" width="3.7109375" style="1" customWidth="1"/>
    <col min="7" max="7" width="4.7109375" style="1" customWidth="1"/>
    <col min="8" max="8" width="14.7109375" style="1" customWidth="1"/>
    <col min="9" max="9" width="3.7109375" style="1" customWidth="1"/>
    <col min="10" max="10" width="4.7109375" style="1" customWidth="1"/>
    <col min="11" max="11" width="14.7109375" style="1" customWidth="1"/>
    <col min="12" max="12" width="1.8515625" style="1" customWidth="1"/>
    <col min="13" max="13" width="11.28125" style="1" customWidth="1"/>
    <col min="14" max="14" width="14.7109375" style="1" customWidth="1"/>
    <col min="15" max="15" width="4.7109375" style="1" customWidth="1"/>
    <col min="16" max="16" width="3.7109375" style="1" customWidth="1"/>
    <col min="17" max="17" width="14.7109375" style="1" customWidth="1"/>
    <col min="18" max="18" width="4.7109375" style="1" customWidth="1"/>
    <col min="19" max="19" width="3.7109375" style="1" customWidth="1"/>
    <col min="20" max="20" width="14.7109375" style="1" customWidth="1"/>
    <col min="21" max="21" width="4.7109375" style="1" customWidth="1"/>
    <col min="22" max="22" width="3.7109375" style="1" customWidth="1"/>
    <col min="23" max="23" width="14.7109375" style="1" customWidth="1"/>
    <col min="24" max="24" width="4.7109375" style="1" customWidth="1"/>
    <col min="25" max="25" width="3.7109375" style="1" customWidth="1"/>
    <col min="26" max="26" width="14.7109375" style="1" customWidth="1"/>
    <col min="27" max="27" width="5.7109375" style="1" customWidth="1"/>
    <col min="28" max="16384" width="11.421875" style="1" customWidth="1"/>
  </cols>
  <sheetData>
    <row r="1" spans="1:27" ht="20.25" thickBot="1" thickTop="1">
      <c r="A1" s="231" t="s">
        <v>93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80"/>
      <c r="M1" s="227" t="s">
        <v>25</v>
      </c>
      <c r="N1" s="227"/>
      <c r="O1" s="227"/>
      <c r="P1" s="228"/>
      <c r="Q1" s="229" t="s">
        <v>26</v>
      </c>
      <c r="R1" s="227"/>
      <c r="S1" s="227"/>
      <c r="T1" s="227"/>
      <c r="U1" s="227"/>
      <c r="V1" s="227"/>
      <c r="W1" s="227"/>
      <c r="X1" s="227"/>
      <c r="Y1" s="227"/>
      <c r="Z1" s="227"/>
      <c r="AA1" s="228"/>
    </row>
    <row r="2" spans="1:27" ht="15.75" thickTop="1">
      <c r="A2" s="226"/>
      <c r="B2" s="226"/>
      <c r="C2" s="91"/>
      <c r="D2" s="91"/>
      <c r="E2" s="91"/>
      <c r="F2" s="92"/>
      <c r="G2" s="232" t="s">
        <v>18</v>
      </c>
      <c r="H2" s="232"/>
      <c r="I2" s="91"/>
      <c r="J2" s="91"/>
      <c r="K2" s="93"/>
      <c r="L2" s="8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2"/>
    </row>
    <row r="3" spans="1:27" ht="15">
      <c r="A3" s="75"/>
      <c r="B3" s="75"/>
      <c r="C3" s="75"/>
      <c r="D3" s="75"/>
      <c r="E3" s="75"/>
      <c r="F3" s="234" t="s">
        <v>143</v>
      </c>
      <c r="G3" s="233" t="str">
        <f>IF(S12="","",IF(S12="p",R12,R14))</f>
        <v>75-4-ELIP</v>
      </c>
      <c r="H3" s="233" t="str">
        <f>IF(S12="","",IF(S12="p",Q12,Q14))</f>
        <v>MIELCZAREK</v>
      </c>
      <c r="I3" s="75"/>
      <c r="J3" s="75"/>
      <c r="K3" s="94"/>
      <c r="L3" s="81"/>
      <c r="M3" s="3"/>
      <c r="N3" s="3"/>
      <c r="O3" s="3"/>
      <c r="P3" s="56"/>
      <c r="Q3" s="3"/>
      <c r="R3" s="3"/>
      <c r="S3" s="3"/>
      <c r="T3" s="3"/>
      <c r="U3" s="3"/>
      <c r="V3" s="3"/>
      <c r="W3" s="3"/>
      <c r="X3" s="3"/>
      <c r="Y3" s="3"/>
      <c r="Z3" s="3"/>
      <c r="AA3" s="32"/>
    </row>
    <row r="4" spans="1:27" ht="15">
      <c r="A4" s="75"/>
      <c r="B4" s="75"/>
      <c r="C4" s="62"/>
      <c r="D4" s="75"/>
      <c r="E4" s="75"/>
      <c r="F4" s="65"/>
      <c r="G4" s="75"/>
      <c r="H4" s="75"/>
      <c r="I4" s="62"/>
      <c r="J4" s="75"/>
      <c r="K4" s="94"/>
      <c r="L4" s="81"/>
      <c r="M4" s="79" t="s">
        <v>0</v>
      </c>
      <c r="N4" s="233" t="str">
        <f>'Résultats de poule'!B2</f>
        <v>LHUERRE</v>
      </c>
      <c r="O4" s="233" t="str">
        <f>'Résultats de poule'!D2</f>
        <v>75-4-LRPA</v>
      </c>
      <c r="P4" s="234" t="s">
        <v>142</v>
      </c>
      <c r="Q4" s="212" t="s">
        <v>14</v>
      </c>
      <c r="R4" s="213"/>
      <c r="S4" s="57"/>
      <c r="T4" s="3"/>
      <c r="U4" s="3"/>
      <c r="V4" s="3"/>
      <c r="W4" s="3"/>
      <c r="X4" s="3"/>
      <c r="Y4" s="3"/>
      <c r="Z4" s="3"/>
      <c r="AA4" s="32"/>
    </row>
    <row r="5" spans="1:27" ht="15">
      <c r="A5" s="75"/>
      <c r="B5" s="76"/>
      <c r="C5" s="237" t="s">
        <v>142</v>
      </c>
      <c r="D5" s="233" t="str">
        <f>IF(F3="","",IF(F3="v",G3,G6))</f>
        <v>75-4-LRPA</v>
      </c>
      <c r="E5" s="233" t="str">
        <f>IF(F3="","",IF(F3="v",H3,H6))</f>
        <v>ARTAUD</v>
      </c>
      <c r="F5" s="65"/>
      <c r="G5" s="75"/>
      <c r="H5" s="75"/>
      <c r="I5" s="234" t="s">
        <v>142</v>
      </c>
      <c r="J5" s="233" t="str">
        <f>IF(P4="","",IF(P4="p",O4,O5))</f>
        <v>75-4-LRPA</v>
      </c>
      <c r="K5" s="235" t="str">
        <f>IF(P4="","",IF(P4="p",N4,N5))</f>
        <v>ARTAUD</v>
      </c>
      <c r="L5" s="81"/>
      <c r="M5" s="79" t="s">
        <v>1</v>
      </c>
      <c r="N5" s="233" t="str">
        <f>'Résultats de poule'!N5</f>
        <v>ARTAUD</v>
      </c>
      <c r="O5" s="233" t="str">
        <f>'Résultats de poule'!P5</f>
        <v>75-4-LRPA</v>
      </c>
      <c r="P5" s="234" t="s">
        <v>143</v>
      </c>
      <c r="Q5" s="233" t="str">
        <f>IF(P4="","",IF(P4="v",N4,N5))</f>
        <v>LHUERRE</v>
      </c>
      <c r="R5" s="233" t="str">
        <f>IF(P4="","",IF(P4="v",O4,O5))</f>
        <v>75-4-LRPA</v>
      </c>
      <c r="S5" s="234" t="s">
        <v>142</v>
      </c>
      <c r="T5" s="3"/>
      <c r="U5" s="3"/>
      <c r="V5" s="56"/>
      <c r="W5" s="3"/>
      <c r="X5" s="3"/>
      <c r="Y5" s="3"/>
      <c r="Z5" s="3"/>
      <c r="AA5" s="32"/>
    </row>
    <row r="6" spans="1:27" ht="15">
      <c r="A6" s="75"/>
      <c r="B6" s="76"/>
      <c r="C6" s="74"/>
      <c r="D6" s="75"/>
      <c r="E6" s="75"/>
      <c r="F6" s="234" t="s">
        <v>142</v>
      </c>
      <c r="G6" s="233" t="str">
        <f>IF(I5="","",IF(I5="v",J5,J7))</f>
        <v>75-4-LRPA</v>
      </c>
      <c r="H6" s="233" t="str">
        <f>IF(I5="","",IF(I5="v",K5,K7))</f>
        <v>ARTAUD</v>
      </c>
      <c r="I6" s="63"/>
      <c r="J6" s="75"/>
      <c r="K6" s="94"/>
      <c r="L6" s="81"/>
      <c r="M6" s="39"/>
      <c r="N6" s="3"/>
      <c r="O6" s="3"/>
      <c r="P6" s="56"/>
      <c r="Q6" s="3"/>
      <c r="R6" s="3"/>
      <c r="S6" s="56"/>
      <c r="T6" s="233" t="str">
        <f>IF(S5="","",IF(S5="v",Q5,Q7))</f>
        <v>LHUERRE</v>
      </c>
      <c r="U6" s="233" t="str">
        <f>IF(S5="","",IF(S5="v",R5,R7))</f>
        <v>75-4-LRPA</v>
      </c>
      <c r="V6" s="234" t="s">
        <v>142</v>
      </c>
      <c r="W6" s="3"/>
      <c r="X6" s="3"/>
      <c r="Y6" s="3"/>
      <c r="Z6" s="3"/>
      <c r="AA6" s="32"/>
    </row>
    <row r="7" spans="1:27" ht="15">
      <c r="A7" s="75"/>
      <c r="B7" s="76"/>
      <c r="C7" s="62"/>
      <c r="D7" s="75"/>
      <c r="E7" s="75"/>
      <c r="F7" s="62"/>
      <c r="G7" s="75"/>
      <c r="H7" s="75"/>
      <c r="I7" s="234" t="s">
        <v>143</v>
      </c>
      <c r="J7" s="233" t="str">
        <f>IF(P7="","",IF(P7="p",O7,O8))</f>
        <v>75-4-LRPA</v>
      </c>
      <c r="K7" s="235" t="str">
        <f>IF(P7="","",IF(P7="p",N7,N8))</f>
        <v>GRUND</v>
      </c>
      <c r="L7" s="81"/>
      <c r="M7" s="79" t="s">
        <v>9</v>
      </c>
      <c r="N7" s="233" t="str">
        <f>'Résultats de poule'!F4</f>
        <v>GRUND</v>
      </c>
      <c r="O7" s="233" t="str">
        <f>'Résultats de poule'!H4</f>
        <v>75-4-LRPA</v>
      </c>
      <c r="P7" s="234" t="s">
        <v>143</v>
      </c>
      <c r="Q7" s="233" t="str">
        <f>IF(P7="","",IF(P7="v",N7,N8))</f>
        <v>DROIN</v>
      </c>
      <c r="R7" s="233" t="str">
        <f>IF(P7="","",IF(P7="v",O7,O8))</f>
        <v>75-4-ELIP</v>
      </c>
      <c r="S7" s="234" t="s">
        <v>143</v>
      </c>
      <c r="T7" s="3"/>
      <c r="U7" s="3"/>
      <c r="V7" s="58"/>
      <c r="W7" s="3"/>
      <c r="X7" s="3"/>
      <c r="Y7" s="3"/>
      <c r="Z7" s="3"/>
      <c r="AA7" s="32"/>
    </row>
    <row r="8" spans="1:27" ht="15">
      <c r="A8" s="14" t="str">
        <f>IF(C5="","",IF(C5="v",D5,D12))</f>
        <v>75-4-LRPA</v>
      </c>
      <c r="B8" s="13" t="str">
        <f>IF(C5="","",IF(C5="v",E5,E12))</f>
        <v>ARTAUD</v>
      </c>
      <c r="C8" s="65"/>
      <c r="D8" s="75"/>
      <c r="E8" s="75"/>
      <c r="F8" s="62"/>
      <c r="G8" s="75"/>
      <c r="H8" s="75"/>
      <c r="I8" s="62"/>
      <c r="J8" s="75"/>
      <c r="K8" s="94"/>
      <c r="L8" s="81"/>
      <c r="M8" s="79" t="s">
        <v>8</v>
      </c>
      <c r="N8" s="233" t="str">
        <f>'Résultats de poule'!J3</f>
        <v>DROIN</v>
      </c>
      <c r="O8" s="233" t="str">
        <f>'Résultats de poule'!L3</f>
        <v>75-4-ELIP</v>
      </c>
      <c r="P8" s="234" t="s">
        <v>142</v>
      </c>
      <c r="Q8" s="3"/>
      <c r="R8" s="3"/>
      <c r="S8" s="56"/>
      <c r="T8" s="3"/>
      <c r="U8" s="3"/>
      <c r="V8" s="59"/>
      <c r="W8" s="3"/>
      <c r="X8" s="3"/>
      <c r="Y8" s="3"/>
      <c r="Z8" s="3"/>
      <c r="AA8" s="32"/>
    </row>
    <row r="9" spans="1:27" ht="15">
      <c r="A9" s="75"/>
      <c r="B9" s="75"/>
      <c r="C9" s="65"/>
      <c r="D9" s="75"/>
      <c r="E9" s="75"/>
      <c r="F9" s="64"/>
      <c r="G9" s="224" t="s">
        <v>19</v>
      </c>
      <c r="H9" s="224"/>
      <c r="I9" s="62"/>
      <c r="J9" s="75"/>
      <c r="K9" s="94"/>
      <c r="L9" s="81"/>
      <c r="M9" s="39"/>
      <c r="N9" s="3"/>
      <c r="O9" s="3"/>
      <c r="P9" s="56"/>
      <c r="Q9" s="3"/>
      <c r="R9" s="3"/>
      <c r="S9" s="56"/>
      <c r="T9" s="3"/>
      <c r="U9" s="3"/>
      <c r="V9" s="59"/>
      <c r="W9" s="3"/>
      <c r="X9" s="3"/>
      <c r="Y9" s="56"/>
      <c r="Z9" s="3"/>
      <c r="AA9" s="32"/>
    </row>
    <row r="10" spans="1:27" ht="15">
      <c r="A10" s="75"/>
      <c r="B10" s="75"/>
      <c r="C10" s="65"/>
      <c r="D10" s="75"/>
      <c r="E10" s="75"/>
      <c r="F10" s="234" t="s">
        <v>142</v>
      </c>
      <c r="G10" s="233" t="str">
        <f>IF(S5="","",IF(S5="p",R5,R7))</f>
        <v>75-4-ELIP</v>
      </c>
      <c r="H10" s="233" t="str">
        <f>IF(S5="","",IF(S5="p",Q5,Q7))</f>
        <v>DROIN</v>
      </c>
      <c r="I10" s="62"/>
      <c r="J10" s="75"/>
      <c r="K10" s="94"/>
      <c r="L10" s="81"/>
      <c r="M10" s="39"/>
      <c r="N10" s="3"/>
      <c r="O10" s="3"/>
      <c r="P10" s="56"/>
      <c r="Q10" s="3"/>
      <c r="R10" s="3"/>
      <c r="S10" s="56"/>
      <c r="T10" s="223" t="s">
        <v>22</v>
      </c>
      <c r="U10" s="223"/>
      <c r="V10" s="60"/>
      <c r="W10" s="239" t="str">
        <f>IF(V6="","",IF(V6="v",T6,T13))</f>
        <v>LHUERRE</v>
      </c>
      <c r="X10" s="239" t="str">
        <f>IF(V6="","",IF(V6="v",U6,U13))</f>
        <v>75-4-LRPA</v>
      </c>
      <c r="Y10" s="234" t="s">
        <v>142</v>
      </c>
      <c r="Z10" s="3"/>
      <c r="AA10" s="32"/>
    </row>
    <row r="11" spans="1:27" ht="15">
      <c r="A11" s="75"/>
      <c r="B11" s="75"/>
      <c r="C11" s="67"/>
      <c r="D11" s="75"/>
      <c r="E11" s="75"/>
      <c r="F11" s="65"/>
      <c r="G11" s="75"/>
      <c r="H11" s="75"/>
      <c r="I11" s="62"/>
      <c r="J11" s="75"/>
      <c r="K11" s="94"/>
      <c r="L11" s="81"/>
      <c r="M11" s="79" t="s">
        <v>57</v>
      </c>
      <c r="N11" s="233" t="str">
        <f>'Résultats de poule'!F3</f>
        <v>HAIDAR</v>
      </c>
      <c r="O11" s="233" t="str">
        <f>'Résultats de poule'!H3</f>
        <v>75-4-SMPP</v>
      </c>
      <c r="P11" s="234" t="s">
        <v>142</v>
      </c>
      <c r="Q11" s="212" t="s">
        <v>15</v>
      </c>
      <c r="R11" s="213"/>
      <c r="S11" s="57"/>
      <c r="T11" s="3"/>
      <c r="U11" s="3"/>
      <c r="V11" s="59"/>
      <c r="W11" s="3"/>
      <c r="X11" s="3"/>
      <c r="Y11" s="58"/>
      <c r="Z11" s="3"/>
      <c r="AA11" s="32"/>
    </row>
    <row r="12" spans="1:27" ht="15">
      <c r="A12" s="75"/>
      <c r="B12" s="75"/>
      <c r="C12" s="234" t="s">
        <v>143</v>
      </c>
      <c r="D12" s="233" t="str">
        <f>IF(F10="","",IF(F10="v",G10,G13))</f>
        <v>75-4-ELIP</v>
      </c>
      <c r="E12" s="233" t="str">
        <f>IF(F10="","",IF(F10="v",H10,H13))</f>
        <v>DROIN</v>
      </c>
      <c r="F12" s="65"/>
      <c r="G12" s="75"/>
      <c r="H12" s="75"/>
      <c r="I12" s="234" t="s">
        <v>142</v>
      </c>
      <c r="J12" s="233" t="str">
        <f>IF(P11="","",IF(P11="p",O11,O12))</f>
        <v>75-4-SMPP</v>
      </c>
      <c r="K12" s="235" t="str">
        <f>IF(P11="","",IF(P11="p",N11,N12))</f>
        <v>RAMADE</v>
      </c>
      <c r="L12" s="81"/>
      <c r="M12" s="79" t="s">
        <v>56</v>
      </c>
      <c r="N12" s="233" t="str">
        <f>'Résultats de poule'!J4</f>
        <v>RAMADE</v>
      </c>
      <c r="O12" s="233" t="str">
        <f>'Résultats de poule'!L4</f>
        <v>75-4-SMPP</v>
      </c>
      <c r="P12" s="234" t="s">
        <v>143</v>
      </c>
      <c r="Q12" s="233" t="str">
        <f>IF(P11="","",IF(P11="v",N11,N12))</f>
        <v>HAIDAR</v>
      </c>
      <c r="R12" s="233" t="str">
        <f>IF(P11="","",IF(P11="v",O11,O12))</f>
        <v>75-4-SMPP</v>
      </c>
      <c r="S12" s="234" t="s">
        <v>142</v>
      </c>
      <c r="T12" s="3"/>
      <c r="U12" s="3"/>
      <c r="V12" s="61"/>
      <c r="W12" s="3"/>
      <c r="X12" s="3"/>
      <c r="Y12" s="59"/>
      <c r="Z12" s="3"/>
      <c r="AA12" s="32"/>
    </row>
    <row r="13" spans="1:27" ht="15">
      <c r="A13" s="75"/>
      <c r="B13" s="75"/>
      <c r="C13" s="62"/>
      <c r="D13" s="75"/>
      <c r="E13" s="75"/>
      <c r="F13" s="234" t="s">
        <v>143</v>
      </c>
      <c r="G13" s="233" t="str">
        <f>IF(I12="","",IF(I12="v",J12,J14))</f>
        <v>75-4-SMPP</v>
      </c>
      <c r="H13" s="233" t="str">
        <f>IF(I12="","",IF(I12="v",K12,K14))</f>
        <v>RAMADE</v>
      </c>
      <c r="I13" s="63"/>
      <c r="J13" s="75"/>
      <c r="K13" s="94"/>
      <c r="L13" s="81"/>
      <c r="M13" s="39"/>
      <c r="N13" s="3"/>
      <c r="O13" s="3"/>
      <c r="P13" s="56"/>
      <c r="Q13" s="3"/>
      <c r="R13" s="3"/>
      <c r="S13" s="56"/>
      <c r="T13" s="233" t="str">
        <f>IF(S12="","",IF(S12="v",Q12,Q14))</f>
        <v>HAIDAR</v>
      </c>
      <c r="U13" s="233" t="str">
        <f>IF(S12="","",IF(S12="v",R12,R14))</f>
        <v>75-4-SMPP</v>
      </c>
      <c r="V13" s="234" t="s">
        <v>143</v>
      </c>
      <c r="W13" s="3"/>
      <c r="X13" s="3"/>
      <c r="Y13" s="59"/>
      <c r="Z13" s="3"/>
      <c r="AA13" s="32"/>
    </row>
    <row r="14" spans="1:27" ht="15">
      <c r="A14" s="75"/>
      <c r="B14" s="75"/>
      <c r="C14" s="62"/>
      <c r="D14" s="75"/>
      <c r="E14" s="75"/>
      <c r="F14" s="62"/>
      <c r="G14" s="75"/>
      <c r="H14" s="75"/>
      <c r="I14" s="234" t="s">
        <v>143</v>
      </c>
      <c r="J14" s="233" t="str">
        <f>IF(P14="","",IF(P14="p",O14,O15))</f>
        <v>75-4-ELIP</v>
      </c>
      <c r="K14" s="235" t="str">
        <f>IF(P14="","",IF(P14="p",N14,N15))</f>
        <v>JARREGA MERAYO DRUHET</v>
      </c>
      <c r="L14" s="81"/>
      <c r="M14" s="79" t="s">
        <v>7</v>
      </c>
      <c r="N14" s="233" t="str">
        <f>'Résultats de poule'!B5</f>
        <v>JARREGA MERAYO DRUHET</v>
      </c>
      <c r="O14" s="233" t="str">
        <f>'Résultats de poule'!D5</f>
        <v>75-4-ELIP</v>
      </c>
      <c r="P14" s="234" t="s">
        <v>143</v>
      </c>
      <c r="Q14" s="233" t="str">
        <f>IF(P14="","",IF(P14="v",N14,N15))</f>
        <v>MIELCZAREK</v>
      </c>
      <c r="R14" s="233" t="str">
        <f>IF(P14="","",IF(P14="v",O14,O15))</f>
        <v>75-4-ELIP</v>
      </c>
      <c r="S14" s="234" t="s">
        <v>143</v>
      </c>
      <c r="T14" s="3"/>
      <c r="U14" s="3"/>
      <c r="V14" s="56"/>
      <c r="W14" s="3"/>
      <c r="X14" s="3"/>
      <c r="Y14" s="59"/>
      <c r="Z14" s="3"/>
      <c r="AA14" s="32"/>
    </row>
    <row r="15" spans="1:27" ht="15">
      <c r="A15" s="75"/>
      <c r="B15" s="75"/>
      <c r="C15" s="62"/>
      <c r="D15" s="75"/>
      <c r="E15" s="75"/>
      <c r="F15" s="62"/>
      <c r="G15" s="75"/>
      <c r="H15" s="75"/>
      <c r="I15" s="62"/>
      <c r="J15" s="75"/>
      <c r="K15" s="94"/>
      <c r="L15" s="81"/>
      <c r="M15" s="79" t="s">
        <v>4</v>
      </c>
      <c r="N15" s="233" t="str">
        <f>'Résultats de poule'!N2</f>
        <v>MIELCZAREK</v>
      </c>
      <c r="O15" s="233" t="str">
        <f>'Résultats de poule'!P2</f>
        <v>75-4-ELIP</v>
      </c>
      <c r="P15" s="234" t="s">
        <v>142</v>
      </c>
      <c r="Q15" s="3"/>
      <c r="R15" s="3"/>
      <c r="S15" s="56"/>
      <c r="T15" s="3"/>
      <c r="U15" s="3"/>
      <c r="V15" s="56"/>
      <c r="W15" s="3"/>
      <c r="X15" s="3"/>
      <c r="Y15" s="59"/>
      <c r="Z15" s="3"/>
      <c r="AA15" s="32"/>
    </row>
    <row r="16" spans="1:27" ht="15">
      <c r="A16" s="75"/>
      <c r="B16" s="75"/>
      <c r="C16" s="62"/>
      <c r="D16" s="75"/>
      <c r="E16" s="75"/>
      <c r="F16" s="62"/>
      <c r="G16" s="75"/>
      <c r="H16" s="75"/>
      <c r="I16" s="62"/>
      <c r="J16" s="75"/>
      <c r="K16" s="94"/>
      <c r="L16" s="81"/>
      <c r="M16" s="39"/>
      <c r="N16" s="3"/>
      <c r="O16" s="3"/>
      <c r="P16" s="56"/>
      <c r="Q16" s="3"/>
      <c r="R16" s="3"/>
      <c r="S16" s="56"/>
      <c r="T16" s="3"/>
      <c r="U16" s="3"/>
      <c r="V16" s="56"/>
      <c r="W16" s="3"/>
      <c r="X16" s="3"/>
      <c r="Y16" s="59"/>
      <c r="Z16" s="212" t="s">
        <v>27</v>
      </c>
      <c r="AA16" s="230"/>
    </row>
    <row r="17" spans="1:27" ht="15">
      <c r="A17" s="75"/>
      <c r="B17" s="75"/>
      <c r="C17" s="62"/>
      <c r="D17" s="75"/>
      <c r="E17" s="75"/>
      <c r="F17" s="64"/>
      <c r="G17" s="224" t="s">
        <v>20</v>
      </c>
      <c r="H17" s="224"/>
      <c r="I17" s="62"/>
      <c r="J17" s="75"/>
      <c r="K17" s="94"/>
      <c r="L17" s="81"/>
      <c r="M17" s="39"/>
      <c r="N17" s="3"/>
      <c r="O17" s="3"/>
      <c r="P17" s="56"/>
      <c r="Q17" s="3"/>
      <c r="R17" s="3"/>
      <c r="S17" s="56"/>
      <c r="T17" s="3"/>
      <c r="U17" s="3"/>
      <c r="V17" s="56"/>
      <c r="W17" s="223" t="s">
        <v>74</v>
      </c>
      <c r="X17" s="223"/>
      <c r="Y17" s="60"/>
      <c r="Z17" s="2" t="str">
        <f>IF(Y10="","",IF(Y10="v",W10,W24))</f>
        <v>LHUERRE</v>
      </c>
      <c r="AA17" s="33" t="str">
        <f>IF(Y10="","",IF(Y10="v",X10,X24))</f>
        <v>75-4-LRPA</v>
      </c>
    </row>
    <row r="18" spans="1:27" ht="15">
      <c r="A18" s="75"/>
      <c r="B18" s="75"/>
      <c r="C18" s="62"/>
      <c r="D18" s="75"/>
      <c r="E18" s="75"/>
      <c r="F18" s="234" t="s">
        <v>143</v>
      </c>
      <c r="G18" s="233" t="str">
        <f>IF(S27="","",IF(S27="p",R27,R29))</f>
        <v>75-4-SMPP</v>
      </c>
      <c r="H18" s="233" t="str">
        <f>IF(S27="","",IF(S27="p",Q27,Q29))</f>
        <v>MEPAS</v>
      </c>
      <c r="I18" s="62"/>
      <c r="J18" s="75"/>
      <c r="K18" s="94"/>
      <c r="L18" s="81"/>
      <c r="M18" s="39"/>
      <c r="N18" s="3"/>
      <c r="O18" s="3"/>
      <c r="P18" s="56"/>
      <c r="Q18" s="3"/>
      <c r="R18" s="3"/>
      <c r="S18" s="56"/>
      <c r="T18" s="3"/>
      <c r="U18" s="3"/>
      <c r="V18" s="56"/>
      <c r="W18" s="3"/>
      <c r="X18" s="3"/>
      <c r="Y18" s="59"/>
      <c r="Z18" s="3"/>
      <c r="AA18" s="32"/>
    </row>
    <row r="19" spans="1:27" ht="15">
      <c r="A19" s="75"/>
      <c r="B19" s="75"/>
      <c r="C19" s="62"/>
      <c r="D19" s="75"/>
      <c r="E19" s="75"/>
      <c r="F19" s="65"/>
      <c r="G19" s="75"/>
      <c r="H19" s="75"/>
      <c r="I19" s="62"/>
      <c r="J19" s="75"/>
      <c r="K19" s="94"/>
      <c r="L19" s="81"/>
      <c r="M19" s="79" t="s">
        <v>5</v>
      </c>
      <c r="N19" s="233" t="str">
        <f>'Résultats de poule'!J2</f>
        <v>LE BOURHIS</v>
      </c>
      <c r="O19" s="233" t="str">
        <f>'Résultats de poule'!L2</f>
        <v>75-4-LRPA</v>
      </c>
      <c r="P19" s="234" t="s">
        <v>142</v>
      </c>
      <c r="Q19" s="212" t="s">
        <v>16</v>
      </c>
      <c r="R19" s="213"/>
      <c r="S19" s="57"/>
      <c r="T19" s="3"/>
      <c r="U19" s="3"/>
      <c r="V19" s="56"/>
      <c r="W19" s="3"/>
      <c r="X19" s="3"/>
      <c r="Y19" s="59"/>
      <c r="Z19" s="3"/>
      <c r="AA19" s="32"/>
    </row>
    <row r="20" spans="1:27" ht="15">
      <c r="A20" s="75"/>
      <c r="B20" s="75"/>
      <c r="C20" s="234" t="s">
        <v>142</v>
      </c>
      <c r="D20" s="233" t="str">
        <f>IF(F18="","",IF(F18="v",G18,G21))</f>
        <v>75-4-ELIP</v>
      </c>
      <c r="E20" s="233" t="str">
        <f>IF(F18="","",IF(F18="v",H18,H21))</f>
        <v>TOMBAREL</v>
      </c>
      <c r="F20" s="65"/>
      <c r="G20" s="75"/>
      <c r="H20" s="75"/>
      <c r="I20" s="234" t="s">
        <v>143</v>
      </c>
      <c r="J20" s="233" t="str">
        <f>IF(P19="","",IF(P19="p",O19,O20))</f>
        <v>75-4-ELIP</v>
      </c>
      <c r="K20" s="235" t="str">
        <f>IF(P19="","",IF(P19="p",N19,N20))</f>
        <v>FRANCART</v>
      </c>
      <c r="L20" s="81"/>
      <c r="M20" s="79" t="s">
        <v>6</v>
      </c>
      <c r="N20" s="233" t="str">
        <f>'Résultats de poule'!F5</f>
        <v>FRANCART</v>
      </c>
      <c r="O20" s="233" t="str">
        <f>'Résultats de poule'!H5</f>
        <v>75-4-ELIP</v>
      </c>
      <c r="P20" s="234" t="s">
        <v>143</v>
      </c>
      <c r="Q20" s="233" t="str">
        <f>IF(P19="","",IF(P19="v",N19,N20))</f>
        <v>LE BOURHIS</v>
      </c>
      <c r="R20" s="233" t="str">
        <f>IF(P19="","",IF(P19="v",O19,O20))</f>
        <v>75-4-LRPA</v>
      </c>
      <c r="S20" s="234" t="s">
        <v>142</v>
      </c>
      <c r="T20" s="3"/>
      <c r="U20" s="3"/>
      <c r="V20" s="56"/>
      <c r="W20" s="3"/>
      <c r="X20" s="3"/>
      <c r="Y20" s="59"/>
      <c r="Z20" s="3"/>
      <c r="AA20" s="32"/>
    </row>
    <row r="21" spans="1:27" ht="15">
      <c r="A21" s="75"/>
      <c r="B21" s="75"/>
      <c r="C21" s="66"/>
      <c r="D21" s="75"/>
      <c r="E21" s="75"/>
      <c r="F21" s="234" t="s">
        <v>142</v>
      </c>
      <c r="G21" s="233" t="str">
        <f>IF(I20="","",IF(I20="v",J20,J22))</f>
        <v>75-4-ELIP</v>
      </c>
      <c r="H21" s="233" t="str">
        <f>IF(I20="","",IF(I20="v",K20,K22))</f>
        <v>TOMBAREL</v>
      </c>
      <c r="I21" s="63"/>
      <c r="J21" s="75"/>
      <c r="K21" s="94"/>
      <c r="L21" s="81"/>
      <c r="M21" s="39"/>
      <c r="N21" s="3"/>
      <c r="O21" s="3"/>
      <c r="P21" s="56"/>
      <c r="Q21" s="3"/>
      <c r="R21" s="3"/>
      <c r="S21" s="56"/>
      <c r="T21" s="233" t="str">
        <f>IF(S20="","",IF(S20="v",Q20,Q22))</f>
        <v>LE BOURHIS</v>
      </c>
      <c r="U21" s="233" t="str">
        <f>IF(S20="","",IF(S20="v",R20,R22))</f>
        <v>75-4-LRPA</v>
      </c>
      <c r="V21" s="234" t="s">
        <v>142</v>
      </c>
      <c r="W21" s="3"/>
      <c r="X21" s="3"/>
      <c r="Y21" s="59"/>
      <c r="Z21" s="3"/>
      <c r="AA21" s="32"/>
    </row>
    <row r="22" spans="1:27" ht="15">
      <c r="A22" s="75"/>
      <c r="B22" s="75"/>
      <c r="C22" s="65"/>
      <c r="D22" s="75"/>
      <c r="E22" s="75"/>
      <c r="F22" s="62"/>
      <c r="G22" s="75"/>
      <c r="H22" s="75"/>
      <c r="I22" s="234" t="s">
        <v>142</v>
      </c>
      <c r="J22" s="233" t="str">
        <f>IF(P22="","",IF(P22="p",O22,O23))</f>
        <v>75-4-ELIP</v>
      </c>
      <c r="K22" s="235" t="str">
        <f>IF(P22="","",IF(P22="p",N22,N23))</f>
        <v>TOMBAREL</v>
      </c>
      <c r="L22" s="81"/>
      <c r="M22" s="79" t="s">
        <v>13</v>
      </c>
      <c r="N22" s="233" t="str">
        <f>'Résultats de poule'!N4</f>
        <v>ARRIBART</v>
      </c>
      <c r="O22" s="233" t="str">
        <f>'Résultats de poule'!P4</f>
        <v>75-4-ELIP</v>
      </c>
      <c r="P22" s="234" t="s">
        <v>142</v>
      </c>
      <c r="Q22" s="233" t="str">
        <f>IF(P22="","",IF(P22="v",N22,N23))</f>
        <v>ARRIBART</v>
      </c>
      <c r="R22" s="233" t="str">
        <f>IF(P22="","",IF(P22="v",O22,O23))</f>
        <v>75-4-ELIP</v>
      </c>
      <c r="S22" s="234" t="s">
        <v>143</v>
      </c>
      <c r="T22" s="3"/>
      <c r="U22" s="3"/>
      <c r="V22" s="58"/>
      <c r="W22" s="3"/>
      <c r="X22" s="3"/>
      <c r="Y22" s="59"/>
      <c r="Z22" s="3"/>
      <c r="AA22" s="32"/>
    </row>
    <row r="23" spans="1:27" ht="15">
      <c r="A23" s="75"/>
      <c r="B23" s="75"/>
      <c r="C23" s="65"/>
      <c r="D23" s="75"/>
      <c r="E23" s="75"/>
      <c r="F23" s="62"/>
      <c r="G23" s="75"/>
      <c r="H23" s="75"/>
      <c r="I23" s="62"/>
      <c r="J23" s="75"/>
      <c r="K23" s="94"/>
      <c r="L23" s="81"/>
      <c r="M23" s="79" t="s">
        <v>12</v>
      </c>
      <c r="N23" s="233" t="str">
        <f>'Résultats de poule'!B3</f>
        <v>TOMBAREL</v>
      </c>
      <c r="O23" s="233" t="str">
        <f>'Résultats de poule'!D3</f>
        <v>75-4-ELIP</v>
      </c>
      <c r="P23" s="234" t="s">
        <v>143</v>
      </c>
      <c r="Q23" s="3"/>
      <c r="R23" s="3"/>
      <c r="S23" s="56"/>
      <c r="T23" s="3"/>
      <c r="U23" s="3"/>
      <c r="V23" s="59"/>
      <c r="W23" s="3"/>
      <c r="X23" s="3"/>
      <c r="Y23" s="61"/>
      <c r="Z23" s="3"/>
      <c r="AA23" s="32"/>
    </row>
    <row r="24" spans="1:27" ht="15">
      <c r="A24" s="14" t="str">
        <f>IF(C20="","",IF(C20="v",D20,D27))</f>
        <v>75-4-ELIP</v>
      </c>
      <c r="B24" s="78" t="str">
        <f>IF(C20="","",IF(C20="v",E20,E27))</f>
        <v>TOMBAREL</v>
      </c>
      <c r="C24" s="65"/>
      <c r="D24" s="75"/>
      <c r="E24" s="75"/>
      <c r="F24" s="64"/>
      <c r="G24" s="224" t="s">
        <v>21</v>
      </c>
      <c r="H24" s="224"/>
      <c r="I24" s="62"/>
      <c r="J24" s="75"/>
      <c r="K24" s="94"/>
      <c r="L24" s="81"/>
      <c r="M24" s="39"/>
      <c r="N24" s="3"/>
      <c r="O24" s="3"/>
      <c r="P24" s="56"/>
      <c r="Q24" s="3"/>
      <c r="R24" s="3"/>
      <c r="S24" s="56"/>
      <c r="T24" s="223" t="s">
        <v>23</v>
      </c>
      <c r="U24" s="223"/>
      <c r="V24" s="60"/>
      <c r="W24" s="239" t="str">
        <f>IF(V21="","",IF(V21="v",T21,T28))</f>
        <v>LE BOURHIS</v>
      </c>
      <c r="X24" s="239" t="str">
        <f>IF(V21="","",IF(V21="v",U21,U28))</f>
        <v>75-4-LRPA</v>
      </c>
      <c r="Y24" s="234" t="s">
        <v>143</v>
      </c>
      <c r="Z24" s="3"/>
      <c r="AA24" s="32"/>
    </row>
    <row r="25" spans="1:27" ht="15">
      <c r="A25" s="75"/>
      <c r="B25" s="75"/>
      <c r="C25" s="65"/>
      <c r="D25" s="75"/>
      <c r="E25" s="75"/>
      <c r="F25" s="234" t="s">
        <v>142</v>
      </c>
      <c r="G25" s="233" t="str">
        <f>IF(S20="","",IF(S20="p",R20,R22))</f>
        <v>75-4-ELIP</v>
      </c>
      <c r="H25" s="233" t="str">
        <f>IF(S20="","",IF(S20="p",Q20,Q22))</f>
        <v>ARRIBART</v>
      </c>
      <c r="I25" s="62"/>
      <c r="J25" s="75"/>
      <c r="K25" s="94"/>
      <c r="L25" s="81"/>
      <c r="M25" s="39"/>
      <c r="N25" s="3"/>
      <c r="O25" s="3"/>
      <c r="P25" s="56"/>
      <c r="Q25" s="3"/>
      <c r="R25" s="3"/>
      <c r="S25" s="56"/>
      <c r="T25" s="3"/>
      <c r="U25" s="3"/>
      <c r="V25" s="59"/>
      <c r="W25" s="3"/>
      <c r="X25" s="3"/>
      <c r="Y25" s="3"/>
      <c r="Z25" s="3"/>
      <c r="AA25" s="32"/>
    </row>
    <row r="26" spans="1:27" ht="15">
      <c r="A26" s="75"/>
      <c r="B26" s="75"/>
      <c r="C26" s="67"/>
      <c r="D26" s="75"/>
      <c r="E26" s="75"/>
      <c r="F26" s="65"/>
      <c r="G26" s="75"/>
      <c r="H26" s="75"/>
      <c r="I26" s="62"/>
      <c r="J26" s="75"/>
      <c r="K26" s="94"/>
      <c r="L26" s="81"/>
      <c r="M26" s="79" t="s">
        <v>10</v>
      </c>
      <c r="N26" s="233" t="str">
        <f>'Résultats de poule'!N3</f>
        <v>MEPAS</v>
      </c>
      <c r="O26" s="233" t="str">
        <f>'Résultats de poule'!P3</f>
        <v>75-4-SMPP</v>
      </c>
      <c r="P26" s="234" t="s">
        <v>142</v>
      </c>
      <c r="Q26" s="212" t="s">
        <v>17</v>
      </c>
      <c r="R26" s="213"/>
      <c r="S26" s="57"/>
      <c r="T26" s="3"/>
      <c r="U26" s="3"/>
      <c r="V26" s="59"/>
      <c r="W26" s="3"/>
      <c r="X26" s="3"/>
      <c r="Y26" s="3"/>
      <c r="Z26" s="3"/>
      <c r="AA26" s="32"/>
    </row>
    <row r="27" spans="1:27" ht="15">
      <c r="A27" s="75"/>
      <c r="B27" s="75"/>
      <c r="C27" s="234" t="s">
        <v>143</v>
      </c>
      <c r="D27" s="233" t="str">
        <f>IF(F25="","",IF(F25="v",G25,G28))</f>
        <v>75-4-ELIP</v>
      </c>
      <c r="E27" s="233" t="str">
        <f>IF(F25="","",IF(F25="v",H25,H28))</f>
        <v>ARRIBART</v>
      </c>
      <c r="F27" s="65"/>
      <c r="G27" s="75"/>
      <c r="H27" s="75"/>
      <c r="I27" s="234" t="s">
        <v>142</v>
      </c>
      <c r="J27" s="233" t="str">
        <f>IF(P26="","",IF(P26="p",O26,O27))</f>
        <v>75-4-SMPP</v>
      </c>
      <c r="K27" s="235" t="str">
        <f>IF(P26="","",IF(P26="p",N26,N27))</f>
        <v>WEI</v>
      </c>
      <c r="L27" s="81"/>
      <c r="M27" s="79" t="s">
        <v>11</v>
      </c>
      <c r="N27" s="233" t="str">
        <f>'Résultats de poule'!B4</f>
        <v>WEI</v>
      </c>
      <c r="O27" s="233" t="str">
        <f>'Résultats de poule'!D4</f>
        <v>75-4-SMPP</v>
      </c>
      <c r="P27" s="234" t="s">
        <v>143</v>
      </c>
      <c r="Q27" s="233" t="str">
        <f>IF(P26="","",IF(P26="v",N26,N27))</f>
        <v>MEPAS</v>
      </c>
      <c r="R27" s="233" t="str">
        <f>IF(P26="","",IF(P26="v",O26,O27))</f>
        <v>75-4-SMPP</v>
      </c>
      <c r="S27" s="234" t="s">
        <v>143</v>
      </c>
      <c r="T27" s="3"/>
      <c r="U27" s="3"/>
      <c r="V27" s="61"/>
      <c r="W27" s="3"/>
      <c r="X27" s="3"/>
      <c r="Y27" s="3"/>
      <c r="Z27" s="3"/>
      <c r="AA27" s="32"/>
    </row>
    <row r="28" spans="1:27" ht="15">
      <c r="A28" s="75"/>
      <c r="B28" s="75"/>
      <c r="C28" s="75"/>
      <c r="D28" s="75"/>
      <c r="E28" s="75"/>
      <c r="F28" s="234" t="s">
        <v>143</v>
      </c>
      <c r="G28" s="233" t="str">
        <f>IF(I27="","",IF(I27="v",J27,J29))</f>
        <v>75-4-SMPP</v>
      </c>
      <c r="H28" s="233" t="str">
        <f>IF(I27="","",IF(I27="v",K27,K29))</f>
        <v>WEI</v>
      </c>
      <c r="I28" s="63"/>
      <c r="J28" s="75"/>
      <c r="K28" s="94"/>
      <c r="L28" s="81"/>
      <c r="M28" s="39"/>
      <c r="N28" s="3"/>
      <c r="O28" s="3"/>
      <c r="P28" s="56"/>
      <c r="Q28" s="3"/>
      <c r="R28" s="3"/>
      <c r="S28" s="56"/>
      <c r="T28" s="233" t="str">
        <f>IF(S27="","",IF(S27="v",Q27,Q29))</f>
        <v>KHAYAT</v>
      </c>
      <c r="U28" s="233" t="str">
        <f>IF(S27="","",IF(S27="v",R27,R29))</f>
        <v>75-4-ELIP</v>
      </c>
      <c r="V28" s="234" t="s">
        <v>143</v>
      </c>
      <c r="W28" s="3"/>
      <c r="X28" s="3"/>
      <c r="Y28" s="3"/>
      <c r="Z28" s="3"/>
      <c r="AA28" s="32"/>
    </row>
    <row r="29" spans="1:27" ht="15">
      <c r="A29" s="75"/>
      <c r="B29" s="75"/>
      <c r="C29" s="75"/>
      <c r="D29" s="75"/>
      <c r="E29" s="75"/>
      <c r="F29" s="75"/>
      <c r="G29" s="75"/>
      <c r="H29" s="75"/>
      <c r="I29" s="234" t="s">
        <v>143</v>
      </c>
      <c r="J29" s="233" t="str">
        <f>IF(P29="","",IF(P29="p",O29,O30))</f>
        <v>94-4-SMSM</v>
      </c>
      <c r="K29" s="235" t="str">
        <f>IF(P29="","",IF(P29="p",N29,N30))</f>
        <v>SAVARIMUTHU</v>
      </c>
      <c r="L29" s="81"/>
      <c r="M29" s="79" t="s">
        <v>3</v>
      </c>
      <c r="N29" s="233" t="str">
        <f>'Résultats de poule'!J5</f>
        <v>SAVARIMUTHU</v>
      </c>
      <c r="O29" s="233" t="str">
        <f>'Résultats de poule'!L5</f>
        <v>94-4-SMSM</v>
      </c>
      <c r="P29" s="234" t="s">
        <v>143</v>
      </c>
      <c r="Q29" s="233" t="str">
        <f>IF(P29="","",IF(P29="v",N29,N30))</f>
        <v>KHAYAT</v>
      </c>
      <c r="R29" s="233" t="str">
        <f>IF(P29="","",IF(P29="v",O29,O30))</f>
        <v>75-4-ELIP</v>
      </c>
      <c r="S29" s="234" t="s">
        <v>142</v>
      </c>
      <c r="T29" s="3"/>
      <c r="U29" s="3"/>
      <c r="V29" s="3"/>
      <c r="W29" s="3"/>
      <c r="X29" s="3"/>
      <c r="Y29" s="3"/>
      <c r="Z29" s="3"/>
      <c r="AA29" s="32"/>
    </row>
    <row r="30" spans="1:27" ht="15.75" thickBot="1">
      <c r="A30" s="77"/>
      <c r="B30" s="77"/>
      <c r="C30" s="75"/>
      <c r="D30" s="75"/>
      <c r="E30" s="75"/>
      <c r="F30" s="75"/>
      <c r="G30" s="75"/>
      <c r="H30" s="75"/>
      <c r="I30" s="75"/>
      <c r="J30" s="75"/>
      <c r="K30" s="94"/>
      <c r="L30" s="81"/>
      <c r="M30" s="79" t="s">
        <v>2</v>
      </c>
      <c r="N30" s="233" t="str">
        <f>'Résultats de poule'!F2</f>
        <v>KHAYAT</v>
      </c>
      <c r="O30" s="233" t="str">
        <f>'Résultats de poule'!H2</f>
        <v>75-4-ELIP</v>
      </c>
      <c r="P30" s="234" t="s">
        <v>142</v>
      </c>
      <c r="Q30" s="3"/>
      <c r="R30" s="3"/>
      <c r="S30" s="3"/>
      <c r="T30" s="213" t="s">
        <v>24</v>
      </c>
      <c r="U30" s="213"/>
      <c r="V30" s="3"/>
      <c r="W30" s="3"/>
      <c r="X30" s="3"/>
      <c r="Y30" s="3"/>
      <c r="Z30" s="3"/>
      <c r="AA30" s="32"/>
    </row>
    <row r="31" spans="1:27" ht="15.75" thickTop="1">
      <c r="A31" s="75"/>
      <c r="B31" s="75"/>
      <c r="C31" s="75"/>
      <c r="D31" s="75"/>
      <c r="E31" s="217" t="s">
        <v>95</v>
      </c>
      <c r="F31" s="218"/>
      <c r="G31" s="218"/>
      <c r="H31" s="218"/>
      <c r="I31" s="218"/>
      <c r="J31" s="219"/>
      <c r="K31" s="94"/>
      <c r="L31" s="81"/>
      <c r="M31" s="3"/>
      <c r="N31" s="3"/>
      <c r="O31" s="3"/>
      <c r="P31" s="3"/>
      <c r="Q31" s="3"/>
      <c r="R31" s="3"/>
      <c r="S31" s="3"/>
      <c r="T31" s="233" t="str">
        <f>IF(V21="","",IF(V21="p",T21,T28))</f>
        <v>KHAYAT</v>
      </c>
      <c r="U31" s="233" t="str">
        <f>IF(V21="","",IF(V21="p",U21,U28))</f>
        <v>75-4-ELIP</v>
      </c>
      <c r="V31" s="233" t="s">
        <v>142</v>
      </c>
      <c r="W31" s="3"/>
      <c r="X31" s="3"/>
      <c r="Y31" s="3"/>
      <c r="Z31" s="3"/>
      <c r="AA31" s="32"/>
    </row>
    <row r="32" spans="1:27" ht="15.75" thickBot="1">
      <c r="A32" s="75"/>
      <c r="B32" s="75"/>
      <c r="C32" s="75"/>
      <c r="D32" s="75"/>
      <c r="E32" s="220"/>
      <c r="F32" s="221"/>
      <c r="G32" s="221"/>
      <c r="H32" s="221"/>
      <c r="I32" s="221"/>
      <c r="J32" s="222"/>
      <c r="K32" s="94"/>
      <c r="L32" s="81"/>
      <c r="M32" s="3"/>
      <c r="N32" s="3"/>
      <c r="O32" s="3"/>
      <c r="P32" s="3"/>
      <c r="Q32" s="3"/>
      <c r="R32" s="3"/>
      <c r="S32" s="3"/>
      <c r="T32" s="3"/>
      <c r="U32" s="3"/>
      <c r="V32" s="72"/>
      <c r="W32" s="73" t="str">
        <f>IF(V31="","",IF(V31="v",T31,T33))</f>
        <v>KHAYAT</v>
      </c>
      <c r="X32" s="73" t="str">
        <f>IF(V31="","",IF(V31="v",U31,U33))</f>
        <v>75-4-ELIP</v>
      </c>
      <c r="Y32" s="83" t="s">
        <v>34</v>
      </c>
      <c r="Z32" s="84"/>
      <c r="AA32" s="32"/>
    </row>
    <row r="33" spans="1:27" ht="16.5" thickBot="1" thickTop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95"/>
      <c r="L33" s="82"/>
      <c r="M33" s="3"/>
      <c r="N33" s="35"/>
      <c r="O33" s="35"/>
      <c r="P33" s="35"/>
      <c r="Q33" s="35"/>
      <c r="R33" s="35"/>
      <c r="S33" s="35"/>
      <c r="T33" s="236" t="str">
        <f>IF(V6="","",IF(V6="p",T6,T13))</f>
        <v>HAIDAR</v>
      </c>
      <c r="U33" s="236" t="str">
        <f>IF(V6="","",IF(V6="p",U6,U13))</f>
        <v>75-4-SMPP</v>
      </c>
      <c r="V33" s="236" t="s">
        <v>143</v>
      </c>
      <c r="W33" s="35"/>
      <c r="X33" s="35"/>
      <c r="Y33" s="35"/>
      <c r="Z33" s="35"/>
      <c r="AA33" s="36"/>
    </row>
    <row r="34" spans="1:28" ht="16.5" thickBot="1" thickTop="1">
      <c r="A34" s="214" t="str">
        <f>Engagés!A1</f>
        <v>Championnat du Comité de Paris BADMINTON</v>
      </c>
      <c r="B34" s="214"/>
      <c r="C34" s="214"/>
      <c r="D34" s="214"/>
      <c r="E34" s="214"/>
      <c r="F34" s="214"/>
      <c r="G34" s="214"/>
      <c r="H34" s="214"/>
      <c r="I34" s="216" t="s">
        <v>94</v>
      </c>
      <c r="J34" s="216"/>
      <c r="K34" s="216"/>
      <c r="L34" s="108"/>
      <c r="M34" s="111"/>
      <c r="N34" s="98" t="s">
        <v>75</v>
      </c>
      <c r="O34" s="96"/>
      <c r="P34" s="97"/>
      <c r="Q34" s="96"/>
      <c r="R34" s="96"/>
      <c r="S34" s="96"/>
      <c r="T34" s="96"/>
      <c r="U34" s="87"/>
      <c r="V34" s="87"/>
      <c r="W34" s="98" t="s">
        <v>76</v>
      </c>
      <c r="X34" s="96"/>
      <c r="Y34" s="97"/>
      <c r="Z34" s="96"/>
      <c r="AA34" s="99"/>
      <c r="AB34" s="85"/>
    </row>
    <row r="35" spans="1:28" ht="16.5" thickBot="1" thickTop="1">
      <c r="A35" s="214"/>
      <c r="B35" s="214"/>
      <c r="C35" s="215"/>
      <c r="D35" s="215"/>
      <c r="E35" s="215"/>
      <c r="F35" s="214"/>
      <c r="G35" s="214"/>
      <c r="H35" s="214"/>
      <c r="I35" s="216" t="str">
        <f>IF(Engagés!E3="","",Engagés!E3)</f>
        <v>CG</v>
      </c>
      <c r="J35" s="216"/>
      <c r="K35" s="216"/>
      <c r="L35" s="109"/>
      <c r="M35" s="103"/>
      <c r="N35" s="233" t="str">
        <f>B8</f>
        <v>ARTAUD</v>
      </c>
      <c r="O35" s="233" t="str">
        <f>A8</f>
        <v>75-4-LRPA</v>
      </c>
      <c r="P35" s="234" t="s">
        <v>142</v>
      </c>
      <c r="Q35" s="100"/>
      <c r="R35" s="100"/>
      <c r="S35" s="100"/>
      <c r="T35" s="100"/>
      <c r="U35" s="87"/>
      <c r="V35" s="87"/>
      <c r="W35" s="233" t="str">
        <f>IF(C5="","",IF(C5="p",E5,E12))</f>
        <v>DROIN</v>
      </c>
      <c r="X35" s="233" t="str">
        <f>IF(C5="","",IF(C5="p",D5,D12))</f>
        <v>75-4-ELIP</v>
      </c>
      <c r="Y35" s="234" t="s">
        <v>143</v>
      </c>
      <c r="Z35" s="100"/>
      <c r="AA35" s="102" t="s">
        <v>59</v>
      </c>
      <c r="AB35" s="85"/>
    </row>
    <row r="36" spans="1:28" ht="15.75" thickTop="1">
      <c r="A36" s="120" t="s">
        <v>32</v>
      </c>
      <c r="B36" s="122" t="str">
        <f>IF(Z17="","",Z17)</f>
        <v>LHUERRE</v>
      </c>
      <c r="C36" s="225" t="str">
        <f>IF(AA17="","",AA17)</f>
        <v>75-4-LRPA</v>
      </c>
      <c r="D36" s="225"/>
      <c r="E36" s="156" t="s">
        <v>101</v>
      </c>
      <c r="F36" s="86"/>
      <c r="G36" s="86"/>
      <c r="H36" s="86"/>
      <c r="I36" s="86"/>
      <c r="J36" s="86"/>
      <c r="K36" s="118"/>
      <c r="L36" s="109"/>
      <c r="M36" s="103"/>
      <c r="N36" s="100"/>
      <c r="O36" s="100"/>
      <c r="P36" s="104"/>
      <c r="Q36" s="12" t="str">
        <f>IF(P35="","",IF(P35="v",N35,N37))</f>
        <v>ARTAUD</v>
      </c>
      <c r="R36" s="112" t="str">
        <f>IF(P35="","",IF(P35="v",O35,O37))</f>
        <v>75-4-LRPA</v>
      </c>
      <c r="S36" s="114" t="s">
        <v>58</v>
      </c>
      <c r="T36" s="100"/>
      <c r="U36" s="87"/>
      <c r="V36" s="87"/>
      <c r="W36" s="100"/>
      <c r="X36" s="100"/>
      <c r="Y36" s="104"/>
      <c r="Z36" s="12" t="str">
        <f>IF(Y35="","",IF(Y35="v",W35,W37))</f>
        <v>ARRIBART</v>
      </c>
      <c r="AA36" s="113" t="str">
        <f>IF(Y35="","",IF(Y35="v",X35,X37))</f>
        <v>75-4-ELIP</v>
      </c>
      <c r="AB36" s="85"/>
    </row>
    <row r="37" spans="1:28" ht="15">
      <c r="A37" s="121" t="s">
        <v>33</v>
      </c>
      <c r="B37" s="123" t="str">
        <f>IF(Y10="","",IF(Y10="p",W10,W24))</f>
        <v>LE BOURHIS</v>
      </c>
      <c r="C37" s="211" t="str">
        <f>IF(Y10="","",IF(Y10="p",X10,X24))</f>
        <v>75-4-LRPA</v>
      </c>
      <c r="D37" s="211"/>
      <c r="E37" s="156" t="s">
        <v>101</v>
      </c>
      <c r="F37" s="86"/>
      <c r="G37" s="86"/>
      <c r="H37" s="86"/>
      <c r="I37" s="86"/>
      <c r="J37" s="86"/>
      <c r="K37" s="118"/>
      <c r="L37" s="109"/>
      <c r="M37" s="103"/>
      <c r="N37" s="233" t="str">
        <f>B24</f>
        <v>TOMBAREL</v>
      </c>
      <c r="O37" s="233" t="str">
        <f>A24</f>
        <v>75-4-ELIP</v>
      </c>
      <c r="P37" s="234" t="s">
        <v>143</v>
      </c>
      <c r="Q37" s="100"/>
      <c r="R37" s="100"/>
      <c r="S37" s="101"/>
      <c r="T37" s="100"/>
      <c r="U37" s="87"/>
      <c r="V37" s="87"/>
      <c r="W37" s="233" t="str">
        <f>IF(C20="","",IF(C20="p",E20,E27))</f>
        <v>ARRIBART</v>
      </c>
      <c r="X37" s="233" t="str">
        <f>IF(C20="","",IF(C20="p",D20,D27))</f>
        <v>75-4-ELIP</v>
      </c>
      <c r="Y37" s="234" t="s">
        <v>142</v>
      </c>
      <c r="Z37" s="100"/>
      <c r="AA37" s="102"/>
      <c r="AB37" s="85"/>
    </row>
    <row r="38" spans="1:28" ht="15">
      <c r="A38" s="121" t="s">
        <v>34</v>
      </c>
      <c r="B38" s="123" t="str">
        <f>IF(W32="","",W32)</f>
        <v>KHAYAT</v>
      </c>
      <c r="C38" s="211" t="str">
        <f>IF(X32="","",X32)</f>
        <v>75-4-ELIP</v>
      </c>
      <c r="D38" s="211"/>
      <c r="E38" s="156" t="s">
        <v>101</v>
      </c>
      <c r="F38" s="86"/>
      <c r="G38" s="86"/>
      <c r="H38" s="86"/>
      <c r="I38" s="86"/>
      <c r="J38" s="86"/>
      <c r="K38" s="118"/>
      <c r="L38" s="109"/>
      <c r="M38" s="103"/>
      <c r="N38" s="100"/>
      <c r="O38" s="100"/>
      <c r="P38" s="104"/>
      <c r="Q38" s="100"/>
      <c r="R38" s="100"/>
      <c r="S38" s="101"/>
      <c r="T38" s="100"/>
      <c r="U38" s="100"/>
      <c r="V38" s="100"/>
      <c r="W38" s="100"/>
      <c r="X38" s="100"/>
      <c r="Y38" s="100"/>
      <c r="Z38" s="100"/>
      <c r="AA38" s="102"/>
      <c r="AB38" s="86"/>
    </row>
    <row r="39" spans="1:27" ht="15">
      <c r="A39" s="121" t="s">
        <v>35</v>
      </c>
      <c r="B39" s="123" t="str">
        <f>IF(V31="","",IF(V31="p",T31,T33))</f>
        <v>HAIDAR</v>
      </c>
      <c r="C39" s="211" t="str">
        <f>IF(V31="","",IF(V31="p",U31,U33))</f>
        <v>75-4-SMPP</v>
      </c>
      <c r="D39" s="211"/>
      <c r="E39" s="156" t="s">
        <v>101</v>
      </c>
      <c r="F39" s="86"/>
      <c r="G39" s="86"/>
      <c r="H39" s="86"/>
      <c r="I39" s="86"/>
      <c r="J39" s="86"/>
      <c r="K39" s="118"/>
      <c r="L39" s="109"/>
      <c r="M39" s="103"/>
      <c r="N39" s="101" t="s">
        <v>77</v>
      </c>
      <c r="O39" s="100"/>
      <c r="P39" s="104"/>
      <c r="Q39" s="100"/>
      <c r="R39" s="100"/>
      <c r="S39" s="101"/>
      <c r="T39" s="100"/>
      <c r="U39" s="100"/>
      <c r="V39" s="100"/>
      <c r="W39" s="100"/>
      <c r="X39" s="100"/>
      <c r="Y39" s="100"/>
      <c r="Z39" s="100"/>
      <c r="AA39" s="102"/>
    </row>
    <row r="40" spans="1:27" ht="15">
      <c r="A40" s="121" t="s">
        <v>58</v>
      </c>
      <c r="B40" s="123" t="str">
        <f>IF(Q36="","",Q36)</f>
        <v>ARTAUD</v>
      </c>
      <c r="C40" s="211" t="str">
        <f>IF(R36="","",R36)</f>
        <v>75-4-LRPA</v>
      </c>
      <c r="D40" s="211"/>
      <c r="E40" s="156" t="s">
        <v>101</v>
      </c>
      <c r="F40" s="86"/>
      <c r="G40" s="86"/>
      <c r="H40" s="86"/>
      <c r="I40" s="86"/>
      <c r="J40" s="86"/>
      <c r="K40" s="118"/>
      <c r="L40" s="109"/>
      <c r="M40" s="103"/>
      <c r="N40" s="233" t="str">
        <f>IF(F3="","",IF(F3="p",H3,H6))</f>
        <v>MIELCZAREK</v>
      </c>
      <c r="O40" s="233" t="str">
        <f>IF(F3="","",IF(F3="p",G3,G6))</f>
        <v>75-4-ELIP</v>
      </c>
      <c r="P40" s="234" t="s">
        <v>143</v>
      </c>
      <c r="Q40" s="101" t="s">
        <v>78</v>
      </c>
      <c r="R40" s="100"/>
      <c r="S40" s="104"/>
      <c r="T40" s="100"/>
      <c r="U40" s="100"/>
      <c r="V40" s="100"/>
      <c r="W40" s="100"/>
      <c r="X40" s="100"/>
      <c r="Y40" s="100"/>
      <c r="Z40" s="100"/>
      <c r="AA40" s="102"/>
    </row>
    <row r="41" spans="1:27" ht="15">
      <c r="A41" s="121" t="s">
        <v>85</v>
      </c>
      <c r="B41" s="123" t="str">
        <f>IF(P35="","",IF(P35="p",N35,N37))</f>
        <v>TOMBAREL</v>
      </c>
      <c r="C41" s="211" t="str">
        <f>IF(P35="","",IF(P35="p",O35,O37))</f>
        <v>75-4-ELIP</v>
      </c>
      <c r="D41" s="211"/>
      <c r="E41" s="156" t="s">
        <v>101</v>
      </c>
      <c r="F41" s="86"/>
      <c r="G41" s="86"/>
      <c r="H41" s="86"/>
      <c r="I41" s="86"/>
      <c r="J41" s="86"/>
      <c r="K41" s="118"/>
      <c r="L41" s="109"/>
      <c r="M41" s="103"/>
      <c r="N41" s="100"/>
      <c r="O41" s="100"/>
      <c r="P41" s="104"/>
      <c r="Q41" s="233" t="str">
        <f>IF(P40="","",IF(P40="v",N40,N42))</f>
        <v>RAMADE</v>
      </c>
      <c r="R41" s="233" t="str">
        <f>IF(P40="","",IF(P40="v",O40,O42))</f>
        <v>75-4-SMPP</v>
      </c>
      <c r="S41" s="234" t="s">
        <v>143</v>
      </c>
      <c r="T41" s="100"/>
      <c r="U41" s="100"/>
      <c r="V41" s="100"/>
      <c r="W41" s="100"/>
      <c r="X41" s="100"/>
      <c r="Y41" s="100"/>
      <c r="Z41" s="100"/>
      <c r="AA41" s="102"/>
    </row>
    <row r="42" spans="1:27" ht="15">
      <c r="A42" s="121" t="s">
        <v>59</v>
      </c>
      <c r="B42" s="123" t="str">
        <f>IF(Z36="","",Z36)</f>
        <v>ARRIBART</v>
      </c>
      <c r="C42" s="211" t="str">
        <f>IF(AA36="","",AA36)</f>
        <v>75-4-ELIP</v>
      </c>
      <c r="D42" s="211"/>
      <c r="E42" s="156" t="s">
        <v>101</v>
      </c>
      <c r="F42" s="86"/>
      <c r="G42" s="86"/>
      <c r="H42" s="86"/>
      <c r="I42" s="86"/>
      <c r="J42" s="86"/>
      <c r="K42" s="118"/>
      <c r="L42" s="109"/>
      <c r="M42" s="103"/>
      <c r="N42" s="233" t="str">
        <f>IF(F10="","",IF(F10="p",H10,H13))</f>
        <v>RAMADE</v>
      </c>
      <c r="O42" s="233" t="str">
        <f>IF(F10="","",IF(F10="p",G10,G13))</f>
        <v>75-4-SMPP</v>
      </c>
      <c r="P42" s="234" t="s">
        <v>142</v>
      </c>
      <c r="Q42" s="100"/>
      <c r="R42" s="100"/>
      <c r="S42" s="88"/>
      <c r="T42" s="100"/>
      <c r="U42" s="100"/>
      <c r="V42" s="100"/>
      <c r="W42" s="100"/>
      <c r="X42" s="100"/>
      <c r="Y42" s="100"/>
      <c r="Z42" s="100"/>
      <c r="AA42" s="102"/>
    </row>
    <row r="43" spans="1:27" ht="15">
      <c r="A43" s="121" t="s">
        <v>86</v>
      </c>
      <c r="B43" s="123" t="str">
        <f>IF(Y35="","",IF(Y35="p",W35,W37))</f>
        <v>DROIN</v>
      </c>
      <c r="C43" s="211" t="str">
        <f>IF(Y35="","",IF(Y35="p",X35,X37))</f>
        <v>75-4-ELIP</v>
      </c>
      <c r="D43" s="211"/>
      <c r="E43" s="156" t="s">
        <v>101</v>
      </c>
      <c r="F43" s="86"/>
      <c r="G43" s="86"/>
      <c r="H43" s="86"/>
      <c r="I43" s="86"/>
      <c r="J43" s="86"/>
      <c r="K43" s="118"/>
      <c r="L43" s="109"/>
      <c r="M43" s="103"/>
      <c r="N43" s="100"/>
      <c r="O43" s="100"/>
      <c r="P43" s="104"/>
      <c r="Q43" s="100"/>
      <c r="R43" s="100"/>
      <c r="S43" s="89"/>
      <c r="T43" s="12" t="str">
        <f>IF(S41="","",IF(S41="v",Q41,Q45))</f>
        <v>MEPAS</v>
      </c>
      <c r="U43" s="112" t="str">
        <f>IF(S41="","",IF(S41="v",R41,R45))</f>
        <v>75-4-SMPP</v>
      </c>
      <c r="V43" s="114" t="s">
        <v>60</v>
      </c>
      <c r="W43" s="100"/>
      <c r="X43" s="100"/>
      <c r="Y43" s="100"/>
      <c r="Z43" s="100"/>
      <c r="AA43" s="102"/>
    </row>
    <row r="44" spans="1:27" ht="15">
      <c r="A44" s="121" t="s">
        <v>60</v>
      </c>
      <c r="B44" s="123" t="str">
        <f>IF(T43="","",T43)</f>
        <v>MEPAS</v>
      </c>
      <c r="C44" s="211" t="str">
        <f>IF(U43="","",U43)</f>
        <v>75-4-SMPP</v>
      </c>
      <c r="D44" s="211"/>
      <c r="E44" s="86"/>
      <c r="F44" s="86"/>
      <c r="G44" s="86"/>
      <c r="H44" s="86"/>
      <c r="I44" s="86"/>
      <c r="J44" s="86"/>
      <c r="K44" s="118"/>
      <c r="L44" s="109"/>
      <c r="M44" s="103"/>
      <c r="N44" s="233" t="str">
        <f>IF(F18="","",IF(F18="p",H18,H21))</f>
        <v>MEPAS</v>
      </c>
      <c r="O44" s="233" t="str">
        <f>IF(F18="","",IF(F18="p",G18,G21))</f>
        <v>75-4-SMPP</v>
      </c>
      <c r="P44" s="234" t="s">
        <v>142</v>
      </c>
      <c r="Q44" s="100"/>
      <c r="R44" s="100"/>
      <c r="S44" s="90"/>
      <c r="T44" s="100"/>
      <c r="U44" s="100"/>
      <c r="V44" s="101"/>
      <c r="W44" s="100"/>
      <c r="X44" s="100"/>
      <c r="Y44" s="100"/>
      <c r="Z44" s="100"/>
      <c r="AA44" s="102"/>
    </row>
    <row r="45" spans="1:27" ht="15">
      <c r="A45" s="121" t="s">
        <v>87</v>
      </c>
      <c r="B45" s="123" t="str">
        <f>IF(S41="","",IF(S41="p",Q41,Q45))</f>
        <v>RAMADE</v>
      </c>
      <c r="C45" s="211" t="str">
        <f>IF(S41="","",IF(S41="p",R41,R45))</f>
        <v>75-4-SMPP</v>
      </c>
      <c r="D45" s="211"/>
      <c r="E45" s="86"/>
      <c r="F45" s="86"/>
      <c r="G45" s="86"/>
      <c r="H45" s="86"/>
      <c r="I45" s="86"/>
      <c r="J45" s="86"/>
      <c r="K45" s="118"/>
      <c r="L45" s="109"/>
      <c r="M45" s="103"/>
      <c r="N45" s="100"/>
      <c r="O45" s="100"/>
      <c r="P45" s="104"/>
      <c r="Q45" s="233" t="str">
        <f>IF(P44="","",IF(P44="v",N44,N46))</f>
        <v>MEPAS</v>
      </c>
      <c r="R45" s="233" t="str">
        <f>IF(P44="","",IF(P44="v",O44,O46))</f>
        <v>75-4-SMPP</v>
      </c>
      <c r="S45" s="234" t="s">
        <v>142</v>
      </c>
      <c r="T45" s="100"/>
      <c r="U45" s="100"/>
      <c r="V45" s="101"/>
      <c r="W45" s="100"/>
      <c r="X45" s="100"/>
      <c r="Y45" s="100"/>
      <c r="Z45" s="100"/>
      <c r="AA45" s="102"/>
    </row>
    <row r="46" spans="1:27" ht="15">
      <c r="A46" s="121" t="s">
        <v>83</v>
      </c>
      <c r="B46" s="123" t="str">
        <f>IF(T49="","",T49)</f>
        <v>MIELCZAREK</v>
      </c>
      <c r="C46" s="211" t="str">
        <f>IF(U49="","",U49)</f>
        <v>75-4-ELIP</v>
      </c>
      <c r="D46" s="211"/>
      <c r="E46" s="86"/>
      <c r="F46" s="86"/>
      <c r="G46" s="86"/>
      <c r="H46" s="86"/>
      <c r="I46" s="86"/>
      <c r="J46" s="86"/>
      <c r="K46" s="118"/>
      <c r="L46" s="109"/>
      <c r="M46" s="103"/>
      <c r="N46" s="233" t="str">
        <f>IF(F25="","",IF(F25="p",H25,H28))</f>
        <v>WEI</v>
      </c>
      <c r="O46" s="233" t="str">
        <f>IF(F25="","",IF(F25="p",G25,G28))</f>
        <v>75-4-SMPP</v>
      </c>
      <c r="P46" s="234" t="s">
        <v>143</v>
      </c>
      <c r="Q46" s="100"/>
      <c r="R46" s="100"/>
      <c r="S46" s="104"/>
      <c r="T46" s="100"/>
      <c r="U46" s="100"/>
      <c r="V46" s="101"/>
      <c r="W46" s="100"/>
      <c r="X46" s="100"/>
      <c r="Y46" s="100"/>
      <c r="Z46" s="100"/>
      <c r="AA46" s="102"/>
    </row>
    <row r="47" spans="1:27" ht="15">
      <c r="A47" s="121" t="s">
        <v>88</v>
      </c>
      <c r="B47" s="123" t="str">
        <f>IF(S48="","",IF(S48="p",Q48,Q50))</f>
        <v>WEI</v>
      </c>
      <c r="C47" s="211" t="str">
        <f>IF(S48="","",IF(S48="p",R48,R50))</f>
        <v>75-4-SMPP</v>
      </c>
      <c r="D47" s="211"/>
      <c r="E47" s="86"/>
      <c r="F47" s="86"/>
      <c r="G47" s="86"/>
      <c r="H47" s="86"/>
      <c r="I47" s="86"/>
      <c r="J47" s="86"/>
      <c r="K47" s="118"/>
      <c r="L47" s="109"/>
      <c r="M47" s="103"/>
      <c r="N47" s="100"/>
      <c r="O47" s="100"/>
      <c r="P47" s="104"/>
      <c r="Q47" s="101" t="s">
        <v>79</v>
      </c>
      <c r="R47" s="100"/>
      <c r="S47" s="104"/>
      <c r="T47" s="100"/>
      <c r="U47" s="100"/>
      <c r="V47" s="101"/>
      <c r="W47" s="100"/>
      <c r="X47" s="100"/>
      <c r="Y47" s="100"/>
      <c r="Z47" s="100"/>
      <c r="AA47" s="102"/>
    </row>
    <row r="48" spans="1:27" ht="15">
      <c r="A48" s="121" t="s">
        <v>61</v>
      </c>
      <c r="B48" s="123" t="str">
        <f>IF(T56="","",T56)</f>
        <v>GRUND</v>
      </c>
      <c r="C48" s="211" t="str">
        <f>IF(U56="","",U56)</f>
        <v>75-4-LRPA</v>
      </c>
      <c r="D48" s="211"/>
      <c r="E48" s="86"/>
      <c r="F48" s="86"/>
      <c r="G48" s="86"/>
      <c r="H48" s="86"/>
      <c r="I48" s="86"/>
      <c r="J48" s="86"/>
      <c r="K48" s="118"/>
      <c r="L48" s="109"/>
      <c r="M48" s="103"/>
      <c r="N48" s="100"/>
      <c r="O48" s="100"/>
      <c r="P48" s="104"/>
      <c r="Q48" s="233" t="str">
        <f>IF(P40="","",IF(P40="p",N40,N42))</f>
        <v>MIELCZAREK</v>
      </c>
      <c r="R48" s="233" t="str">
        <f>IF(P40="","",IF(P40="p",O40,O42))</f>
        <v>75-4-ELIP</v>
      </c>
      <c r="S48" s="234" t="s">
        <v>142</v>
      </c>
      <c r="T48" s="100"/>
      <c r="U48" s="100"/>
      <c r="V48" s="101"/>
      <c r="W48" s="100"/>
      <c r="X48" s="100"/>
      <c r="Y48" s="100"/>
      <c r="Z48" s="100"/>
      <c r="AA48" s="102"/>
    </row>
    <row r="49" spans="1:27" ht="15">
      <c r="A49" s="121" t="s">
        <v>89</v>
      </c>
      <c r="B49" s="123" t="str">
        <f>IF(S54="","",IF(S54="p",Q54,Q58))</f>
        <v>FRANCART</v>
      </c>
      <c r="C49" s="211" t="str">
        <f>IF(S54="","",IF(S54="p",R54,R58))</f>
        <v>75-4-ELIP</v>
      </c>
      <c r="D49" s="211"/>
      <c r="E49" s="86"/>
      <c r="F49" s="86"/>
      <c r="G49" s="86"/>
      <c r="H49" s="86"/>
      <c r="I49" s="86"/>
      <c r="J49" s="86"/>
      <c r="K49" s="118"/>
      <c r="L49" s="109"/>
      <c r="M49" s="103"/>
      <c r="N49" s="100"/>
      <c r="O49" s="100"/>
      <c r="P49" s="104"/>
      <c r="Q49" s="100"/>
      <c r="R49" s="100"/>
      <c r="S49" s="104"/>
      <c r="T49" s="12" t="str">
        <f>IF(S48="","",IF(S48="v",Q48,Q50))</f>
        <v>MIELCZAREK</v>
      </c>
      <c r="U49" s="112" t="str">
        <f>IF(S48="","",IF(S48="v",R48,R50))</f>
        <v>75-4-ELIP</v>
      </c>
      <c r="V49" s="114" t="s">
        <v>83</v>
      </c>
      <c r="W49" s="100"/>
      <c r="X49" s="100"/>
      <c r="Y49" s="100"/>
      <c r="Z49" s="100"/>
      <c r="AA49" s="102"/>
    </row>
    <row r="50" spans="1:27" ht="15">
      <c r="A50" s="121" t="s">
        <v>84</v>
      </c>
      <c r="B50" s="123" t="str">
        <f>IF(T62="","",T62)</f>
        <v>SAVARIMUTHU</v>
      </c>
      <c r="C50" s="211" t="str">
        <f>IF(U62="","",U62)</f>
        <v>94-4-SMSM</v>
      </c>
      <c r="D50" s="211"/>
      <c r="E50" s="86"/>
      <c r="F50" s="86"/>
      <c r="G50" s="86"/>
      <c r="H50" s="86"/>
      <c r="I50" s="86"/>
      <c r="J50" s="86"/>
      <c r="K50" s="118"/>
      <c r="L50" s="109"/>
      <c r="M50" s="103"/>
      <c r="N50" s="100"/>
      <c r="O50" s="100"/>
      <c r="P50" s="104"/>
      <c r="Q50" s="233" t="str">
        <f>IF(P44="","",IF(P44="p",N44,N46))</f>
        <v>WEI</v>
      </c>
      <c r="R50" s="233" t="str">
        <f>IF(P44="","",IF(P44="p",O44,O46))</f>
        <v>75-4-SMPP</v>
      </c>
      <c r="S50" s="234" t="s">
        <v>143</v>
      </c>
      <c r="T50" s="100"/>
      <c r="U50" s="100"/>
      <c r="V50" s="101"/>
      <c r="W50" s="100"/>
      <c r="X50" s="100"/>
      <c r="Y50" s="100"/>
      <c r="Z50" s="100"/>
      <c r="AA50" s="102"/>
    </row>
    <row r="51" spans="1:27" ht="15">
      <c r="A51" s="121" t="s">
        <v>90</v>
      </c>
      <c r="B51" s="123" t="str">
        <f>IF(S61="","",IF(S61="p",Q61,Q63))</f>
        <v>JARREGA MERAYO DRUHET</v>
      </c>
      <c r="C51" s="211" t="str">
        <f>IF(S61="","",IF(S61="p",R61,R63))</f>
        <v>75-4-ELIP</v>
      </c>
      <c r="D51" s="211"/>
      <c r="E51" s="86"/>
      <c r="F51" s="86"/>
      <c r="G51" s="86"/>
      <c r="H51" s="86"/>
      <c r="I51" s="86"/>
      <c r="J51" s="86"/>
      <c r="K51" s="118"/>
      <c r="L51" s="109"/>
      <c r="M51" s="103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2"/>
    </row>
    <row r="52" spans="1:27" ht="15">
      <c r="A52" s="117"/>
      <c r="B52" s="86"/>
      <c r="C52" s="85"/>
      <c r="D52" s="86"/>
      <c r="E52" s="86"/>
      <c r="F52" s="86"/>
      <c r="G52" s="86"/>
      <c r="H52" s="86"/>
      <c r="I52" s="86"/>
      <c r="J52" s="86"/>
      <c r="K52" s="118"/>
      <c r="L52" s="109"/>
      <c r="M52" s="103"/>
      <c r="N52" s="101" t="s">
        <v>80</v>
      </c>
      <c r="O52" s="100"/>
      <c r="P52" s="104"/>
      <c r="Q52" s="100"/>
      <c r="R52" s="100"/>
      <c r="S52" s="104"/>
      <c r="T52" s="100"/>
      <c r="U52" s="100"/>
      <c r="V52" s="101"/>
      <c r="W52" s="100"/>
      <c r="X52" s="100"/>
      <c r="Y52" s="100"/>
      <c r="Z52" s="100"/>
      <c r="AA52" s="102"/>
    </row>
    <row r="53" spans="1:27" ht="15">
      <c r="A53" s="117"/>
      <c r="B53" s="86"/>
      <c r="C53" s="85"/>
      <c r="D53" s="86"/>
      <c r="E53" s="86"/>
      <c r="F53" s="86"/>
      <c r="G53" s="86"/>
      <c r="H53" s="86"/>
      <c r="I53" s="86"/>
      <c r="J53" s="86"/>
      <c r="K53" s="118"/>
      <c r="L53" s="109"/>
      <c r="M53" s="103"/>
      <c r="N53" s="233" t="str">
        <f>IF(I5="","",IF(I5="p",K5,K7))</f>
        <v>GRUND</v>
      </c>
      <c r="O53" s="233" t="str">
        <f>IF(I5="","",IF(I5="p",J5,J7))</f>
        <v>75-4-LRPA</v>
      </c>
      <c r="P53" s="234" t="s">
        <v>142</v>
      </c>
      <c r="Q53" s="101" t="s">
        <v>81</v>
      </c>
      <c r="R53" s="100"/>
      <c r="S53" s="104"/>
      <c r="T53" s="100"/>
      <c r="U53" s="100"/>
      <c r="V53" s="101"/>
      <c r="W53" s="100"/>
      <c r="X53" s="100"/>
      <c r="Y53" s="100"/>
      <c r="Z53" s="100"/>
      <c r="AA53" s="102"/>
    </row>
    <row r="54" spans="1:27" ht="15">
      <c r="A54" s="117"/>
      <c r="B54" s="86"/>
      <c r="C54" s="85"/>
      <c r="D54" s="86"/>
      <c r="E54" s="86"/>
      <c r="F54" s="86"/>
      <c r="G54" s="86"/>
      <c r="H54" s="86"/>
      <c r="I54" s="86"/>
      <c r="J54" s="86"/>
      <c r="K54" s="118"/>
      <c r="L54" s="109"/>
      <c r="M54" s="103"/>
      <c r="N54" s="100"/>
      <c r="O54" s="100"/>
      <c r="P54" s="104"/>
      <c r="Q54" s="233" t="str">
        <f>IF(P53="","",IF(P53="v",N53,N55))</f>
        <v>GRUND</v>
      </c>
      <c r="R54" s="233" t="str">
        <f>IF(P53="","",IF(P53="v",O53,O55))</f>
        <v>75-4-LRPA</v>
      </c>
      <c r="S54" s="234" t="s">
        <v>142</v>
      </c>
      <c r="T54" s="100"/>
      <c r="U54" s="100"/>
      <c r="V54" s="101"/>
      <c r="W54" s="100"/>
      <c r="X54" s="100"/>
      <c r="Y54" s="100"/>
      <c r="Z54" s="100"/>
      <c r="AA54" s="102"/>
    </row>
    <row r="55" spans="1:27" ht="15">
      <c r="A55" s="117"/>
      <c r="B55" s="86"/>
      <c r="C55" s="85"/>
      <c r="D55" s="86"/>
      <c r="E55" s="86"/>
      <c r="F55" s="86"/>
      <c r="G55" s="86"/>
      <c r="H55" s="86"/>
      <c r="I55" s="86"/>
      <c r="J55" s="86"/>
      <c r="K55" s="118"/>
      <c r="L55" s="109"/>
      <c r="M55" s="103"/>
      <c r="N55" s="233" t="str">
        <f>IF(I12="","",IF(I12="p",K12,K14))</f>
        <v>JARREGA MERAYO DRUHET</v>
      </c>
      <c r="O55" s="233" t="str">
        <f>IF(I12="","",IF(I12="p",J12,J14))</f>
        <v>75-4-ELIP</v>
      </c>
      <c r="P55" s="234" t="s">
        <v>143</v>
      </c>
      <c r="Q55" s="100"/>
      <c r="R55" s="100"/>
      <c r="S55" s="88"/>
      <c r="T55" s="100"/>
      <c r="U55" s="100"/>
      <c r="V55" s="101"/>
      <c r="W55" s="100"/>
      <c r="X55" s="100"/>
      <c r="Y55" s="100"/>
      <c r="Z55" s="100"/>
      <c r="AA55" s="102"/>
    </row>
    <row r="56" spans="1:27" ht="15">
      <c r="A56" s="117"/>
      <c r="B56" s="86"/>
      <c r="C56" s="85"/>
      <c r="D56" s="86"/>
      <c r="E56" s="86"/>
      <c r="F56" s="86"/>
      <c r="G56" s="86"/>
      <c r="H56" s="86"/>
      <c r="I56" s="86"/>
      <c r="J56" s="86"/>
      <c r="K56" s="118"/>
      <c r="L56" s="109"/>
      <c r="M56" s="103"/>
      <c r="N56" s="100"/>
      <c r="O56" s="100"/>
      <c r="P56" s="104"/>
      <c r="Q56" s="100"/>
      <c r="R56" s="100"/>
      <c r="S56" s="89"/>
      <c r="T56" s="12" t="str">
        <f>IF(S54="","",IF(S54="v",Q54,Q58))</f>
        <v>GRUND</v>
      </c>
      <c r="U56" s="112" t="str">
        <f>IF(S54="","",IF(S54="v",R54,R58))</f>
        <v>75-4-LRPA</v>
      </c>
      <c r="V56" s="114" t="s">
        <v>61</v>
      </c>
      <c r="W56" s="100"/>
      <c r="X56" s="100"/>
      <c r="Y56" s="100"/>
      <c r="Z56" s="100"/>
      <c r="AA56" s="102"/>
    </row>
    <row r="57" spans="1:27" ht="15">
      <c r="A57" s="117"/>
      <c r="B57" s="86"/>
      <c r="C57" s="85"/>
      <c r="D57" s="86"/>
      <c r="E57" s="86"/>
      <c r="F57" s="86"/>
      <c r="G57" s="86"/>
      <c r="H57" s="86"/>
      <c r="I57" s="86"/>
      <c r="J57" s="86"/>
      <c r="K57" s="118"/>
      <c r="L57" s="109"/>
      <c r="M57" s="103"/>
      <c r="N57" s="233" t="str">
        <f>IF(I20="","",IF(I20="p",K20,K22))</f>
        <v>FRANCART</v>
      </c>
      <c r="O57" s="233" t="str">
        <f>IF(I20="","",IF(I20="p",J20,J22))</f>
        <v>75-4-ELIP</v>
      </c>
      <c r="P57" s="234" t="s">
        <v>142</v>
      </c>
      <c r="Q57" s="100"/>
      <c r="R57" s="100"/>
      <c r="S57" s="90"/>
      <c r="T57" s="100"/>
      <c r="U57" s="100"/>
      <c r="V57" s="100"/>
      <c r="W57" s="100"/>
      <c r="X57" s="100"/>
      <c r="Y57" s="100"/>
      <c r="Z57" s="100"/>
      <c r="AA57" s="102"/>
    </row>
    <row r="58" spans="1:27" ht="15">
      <c r="A58" s="117"/>
      <c r="B58" s="86"/>
      <c r="C58" s="85"/>
      <c r="D58" s="86"/>
      <c r="E58" s="86"/>
      <c r="F58" s="86"/>
      <c r="G58" s="86"/>
      <c r="H58" s="86"/>
      <c r="I58" s="86"/>
      <c r="J58" s="86"/>
      <c r="K58" s="118"/>
      <c r="L58" s="109"/>
      <c r="M58" s="103"/>
      <c r="N58" s="100"/>
      <c r="O58" s="100"/>
      <c r="P58" s="104"/>
      <c r="Q58" s="233" t="str">
        <f>IF(P57="","",IF(P57="v",N57,N59))</f>
        <v>FRANCART</v>
      </c>
      <c r="R58" s="233" t="str">
        <f>IF(P57="","",IF(P57="v",O57,O59))</f>
        <v>75-4-ELIP</v>
      </c>
      <c r="S58" s="234" t="s">
        <v>143</v>
      </c>
      <c r="T58" s="100"/>
      <c r="U58" s="100"/>
      <c r="V58" s="100"/>
      <c r="W58" s="100"/>
      <c r="X58" s="100"/>
      <c r="Y58" s="100"/>
      <c r="Z58" s="100"/>
      <c r="AA58" s="102"/>
    </row>
    <row r="59" spans="1:27" ht="15">
      <c r="A59" s="117"/>
      <c r="B59" s="86"/>
      <c r="C59" s="85"/>
      <c r="D59" s="86"/>
      <c r="E59" s="86"/>
      <c r="F59" s="86"/>
      <c r="G59" s="86"/>
      <c r="H59" s="86"/>
      <c r="I59" s="86"/>
      <c r="J59" s="86"/>
      <c r="K59" s="118"/>
      <c r="L59" s="109"/>
      <c r="M59" s="103"/>
      <c r="N59" s="233" t="str">
        <f>IF(I27="","",IF(I27="p",K27,K29))</f>
        <v>SAVARIMUTHU</v>
      </c>
      <c r="O59" s="233" t="str">
        <f>IF(I27="","",IF(I27="p",J27,J29))</f>
        <v>94-4-SMSM</v>
      </c>
      <c r="P59" s="234" t="s">
        <v>143</v>
      </c>
      <c r="Q59" s="100"/>
      <c r="R59" s="100"/>
      <c r="S59" s="104"/>
      <c r="T59" s="100"/>
      <c r="U59" s="100"/>
      <c r="V59" s="100"/>
      <c r="W59" s="100"/>
      <c r="X59" s="100"/>
      <c r="Y59" s="100"/>
      <c r="Z59" s="100"/>
      <c r="AA59" s="102"/>
    </row>
    <row r="60" spans="1:27" ht="15">
      <c r="A60" s="117"/>
      <c r="B60" s="86"/>
      <c r="C60" s="85"/>
      <c r="D60" s="86"/>
      <c r="E60" s="86"/>
      <c r="F60" s="86"/>
      <c r="G60" s="86"/>
      <c r="H60" s="86"/>
      <c r="I60" s="86"/>
      <c r="J60" s="86"/>
      <c r="K60" s="118"/>
      <c r="L60" s="109"/>
      <c r="M60" s="103"/>
      <c r="N60" s="100"/>
      <c r="O60" s="100"/>
      <c r="P60" s="100"/>
      <c r="Q60" s="101" t="s">
        <v>82</v>
      </c>
      <c r="R60" s="100"/>
      <c r="S60" s="104"/>
      <c r="T60" s="100"/>
      <c r="U60" s="100"/>
      <c r="V60" s="100"/>
      <c r="W60" s="100"/>
      <c r="X60" s="100"/>
      <c r="Y60" s="100"/>
      <c r="Z60" s="100"/>
      <c r="AA60" s="102"/>
    </row>
    <row r="61" spans="1:27" ht="15">
      <c r="A61" s="117"/>
      <c r="B61" s="86"/>
      <c r="C61" s="85"/>
      <c r="D61" s="86"/>
      <c r="E61" s="86"/>
      <c r="F61" s="86"/>
      <c r="G61" s="86"/>
      <c r="H61" s="86"/>
      <c r="I61" s="86"/>
      <c r="J61" s="86"/>
      <c r="K61" s="118"/>
      <c r="L61" s="109"/>
      <c r="M61" s="103"/>
      <c r="N61" s="100"/>
      <c r="O61" s="100"/>
      <c r="P61" s="100"/>
      <c r="Q61" s="233" t="str">
        <f>IF(P53="","",IF(P53="p",N53,N55))</f>
        <v>JARREGA MERAYO DRUHET</v>
      </c>
      <c r="R61" s="233" t="str">
        <f>IF(P53="","",IF(P53="p",O53,O55))</f>
        <v>75-4-ELIP</v>
      </c>
      <c r="S61" s="234" t="s">
        <v>143</v>
      </c>
      <c r="T61" s="100"/>
      <c r="U61" s="100"/>
      <c r="V61" s="100"/>
      <c r="W61" s="100"/>
      <c r="X61" s="100"/>
      <c r="Y61" s="100"/>
      <c r="Z61" s="100"/>
      <c r="AA61" s="102"/>
    </row>
    <row r="62" spans="1:27" ht="15.75" thickBot="1">
      <c r="A62" s="117"/>
      <c r="B62" s="86"/>
      <c r="C62" s="85"/>
      <c r="D62" s="86"/>
      <c r="E62" s="86"/>
      <c r="F62" s="86"/>
      <c r="G62" s="86"/>
      <c r="H62" s="86"/>
      <c r="I62" s="86"/>
      <c r="J62" s="86"/>
      <c r="K62" s="118"/>
      <c r="L62" s="109"/>
      <c r="M62" s="103"/>
      <c r="N62" s="100"/>
      <c r="O62" s="100"/>
      <c r="P62" s="100"/>
      <c r="Q62" s="100"/>
      <c r="R62" s="100"/>
      <c r="S62" s="104"/>
      <c r="T62" s="12" t="str">
        <f>IF(S61="","",IF(S61="v",Q61,Q63))</f>
        <v>SAVARIMUTHU</v>
      </c>
      <c r="U62" s="112" t="str">
        <f>IF(S61="","",IF(S61="v",R61,R63))</f>
        <v>94-4-SMSM</v>
      </c>
      <c r="V62" s="114" t="s">
        <v>84</v>
      </c>
      <c r="W62" s="100"/>
      <c r="X62" s="100"/>
      <c r="Y62" s="100"/>
      <c r="Z62" s="100"/>
      <c r="AA62" s="102"/>
    </row>
    <row r="63" spans="1:27" ht="16.5" thickBot="1" thickTop="1">
      <c r="A63" s="119"/>
      <c r="B63" s="115"/>
      <c r="C63" s="115"/>
      <c r="D63" s="115"/>
      <c r="E63" s="115"/>
      <c r="F63" s="115"/>
      <c r="G63" s="115"/>
      <c r="H63" s="115"/>
      <c r="I63" s="115"/>
      <c r="J63" s="115"/>
      <c r="K63" s="116"/>
      <c r="L63" s="110"/>
      <c r="M63" s="105"/>
      <c r="N63" s="106"/>
      <c r="O63" s="106"/>
      <c r="P63" s="106"/>
      <c r="Q63" s="236" t="str">
        <f>IF(P57="","",IF(P57="p",N57,N59))</f>
        <v>SAVARIMUTHU</v>
      </c>
      <c r="R63" s="236" t="str">
        <f>IF(P57="","",IF(P57="p",O57,O59))</f>
        <v>94-4-SMSM</v>
      </c>
      <c r="S63" s="238" t="s">
        <v>142</v>
      </c>
      <c r="T63" s="106"/>
      <c r="U63" s="106"/>
      <c r="V63" s="106"/>
      <c r="W63" s="106"/>
      <c r="X63" s="106"/>
      <c r="Y63" s="106"/>
      <c r="Z63" s="106"/>
      <c r="AA63" s="107"/>
    </row>
    <row r="64" ht="15.75" thickTop="1"/>
  </sheetData>
  <sheetProtection formatCells="0"/>
  <mergeCells count="37">
    <mergeCell ref="A2:B2"/>
    <mergeCell ref="Q26:R26"/>
    <mergeCell ref="T30:U30"/>
    <mergeCell ref="M1:P1"/>
    <mergeCell ref="Q1:AA1"/>
    <mergeCell ref="Z16:AA16"/>
    <mergeCell ref="A1:K1"/>
    <mergeCell ref="T10:U10"/>
    <mergeCell ref="G9:H9"/>
    <mergeCell ref="G2:H2"/>
    <mergeCell ref="Q11:R11"/>
    <mergeCell ref="T24:U24"/>
    <mergeCell ref="W17:X17"/>
    <mergeCell ref="G17:H17"/>
    <mergeCell ref="C40:D40"/>
    <mergeCell ref="G24:H24"/>
    <mergeCell ref="C36:D36"/>
    <mergeCell ref="C37:D37"/>
    <mergeCell ref="C38:D38"/>
    <mergeCell ref="C39:D39"/>
    <mergeCell ref="Q4:R4"/>
    <mergeCell ref="Q19:R19"/>
    <mergeCell ref="A34:H35"/>
    <mergeCell ref="I34:K34"/>
    <mergeCell ref="I35:K35"/>
    <mergeCell ref="C51:D51"/>
    <mergeCell ref="E31:J32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UGSEL</dc:creator>
  <cp:keywords/>
  <dc:description/>
  <cp:lastModifiedBy>etoile sportive</cp:lastModifiedBy>
  <cp:lastPrinted>2017-09-22T08:47:27Z</cp:lastPrinted>
  <dcterms:created xsi:type="dcterms:W3CDTF">2016-06-01T14:52:43Z</dcterms:created>
  <dcterms:modified xsi:type="dcterms:W3CDTF">2022-02-09T13:58:44Z</dcterms:modified>
  <cp:category/>
  <cp:version/>
  <cp:contentType/>
  <cp:contentStatus/>
</cp:coreProperties>
</file>